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issa\Downloads\"/>
    </mc:Choice>
  </mc:AlternateContent>
  <xr:revisionPtr revIDLastSave="0" documentId="8_{B2F5F13E-F0C5-4940-B1E6-41A15B6E2F02}" xr6:coauthVersionLast="31" xr6:coauthVersionMax="31" xr10:uidLastSave="{00000000-0000-0000-0000-000000000000}"/>
  <bookViews>
    <workbookView xWindow="0" yWindow="0" windowWidth="19200" windowHeight="6768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B150" i="1" l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<sst xmlns="http://schemas.openxmlformats.org/spreadsheetml/2006/main" count="154" uniqueCount="25">
  <si>
    <t>Podcast/Blog Name</t>
  </si>
  <si>
    <t>Guidelines/Contact URL</t>
  </si>
  <si>
    <t>Industries</t>
  </si>
  <si>
    <t>Monthly Pageviews</t>
  </si>
  <si>
    <t>Art</t>
  </si>
  <si>
    <r>
      <t>Write an Article</t>
    </r>
    <r>
      <rPr>
        <sz val="12"/>
        <color rgb="FF666666"/>
        <rFont val="Calibri"/>
      </rPr>
      <t> or </t>
    </r>
    <r>
      <rPr>
        <sz val="12"/>
        <color rgb="FF1ABD53"/>
        <rFont val="Calibri"/>
      </rPr>
      <t>Submit Your Art</t>
    </r>
  </si>
  <si>
    <t>Blogging</t>
  </si>
  <si>
    <t>Business, Startup</t>
  </si>
  <si>
    <t>Career</t>
  </si>
  <si>
    <t>Creative, Decorating</t>
  </si>
  <si>
    <t>Faith</t>
  </si>
  <si>
    <t>Finance</t>
  </si>
  <si>
    <t>Food</t>
  </si>
  <si>
    <t>Health &amp; Fitness</t>
  </si>
  <si>
    <t>Love &amp; Relationships</t>
  </si>
  <si>
    <t>Marketing</t>
  </si>
  <si>
    <t>Music</t>
  </si>
  <si>
    <t>News</t>
  </si>
  <si>
    <t>Parenting</t>
  </si>
  <si>
    <t>Productivity</t>
  </si>
  <si>
    <t>Self-Improvement</t>
  </si>
  <si>
    <t>Sports</t>
  </si>
  <si>
    <t>Technology</t>
  </si>
  <si>
    <t>Web Design &amp; Development</t>
  </si>
  <si>
    <t>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</si>
</sst>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b/>
      <sz val="12"/>
      <color rgb="FF000000"/>
      <name val="Calibri"/>
    </font>
    <font>
      <u/>
      <sz val="12"/>
      <color rgb="FF0563C1"/>
      <name val="Calibri"/>
    </font>
    <font>
      <sz val="12"/>
      <color rgb="FF1ABD53"/>
      <name val="Calibri"/>
    </font>
    <font>
      <sz val="12"/>
      <color rgb="FF666666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5"/>
  <sheetViews>
    <sheetView tabSelected="1" workbookViewId="0">
      <pane ySplit="1" topLeftCell="A88" activePane="bottomLeft" state="frozen"/>
      <selection pane="bottomLeft" activeCell="A95" sqref="A95"/>
    </sheetView>
  </sheetViews>
  <sheetFormatPr defaultColWidth="13.5" defaultRowHeight="15" customHeight="1" x14ac:dyDescent="0.6"/>
  <cols>
    <col min="1" max="1" width="24.1484375" customWidth="1"/>
    <col min="2" max="2" width="33.6484375" customWidth="1"/>
    <col min="3" max="3" width="27.5" customWidth="1"/>
    <col min="4" max="4" width="21" customWidth="1"/>
    <col min="5" max="21" width="10.5" customWidth="1"/>
  </cols>
  <sheetData>
    <row r="1" spans="1:21" ht="15.75" customHeight="1" x14ac:dyDescent="0.6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customHeight="1" x14ac:dyDescent="0.6">
      <c r="A2" s="3" t="str">
        <f>HYPERLINK("http://www.artpromotivate.com/","ArtPromotivate")</f>
        <v>ArtPromotivate</v>
      </c>
      <c r="B2" s="3" t="str">
        <f>HYPERLINK("http://www.artpromotivate.com/2012/02/artpromotivate-guestposting-guidelines.html","Guidelines")</f>
        <v>Guidelines</v>
      </c>
      <c r="C2" s="2" t="s">
        <v>4</v>
      </c>
      <c r="D2" s="4">
        <v>127200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75" customHeight="1" x14ac:dyDescent="0.6">
      <c r="A3" s="3" t="str">
        <f>HYPERLINK("http://beautifuldecay.com/","Beautiful Decay")</f>
        <v>Beautiful Decay</v>
      </c>
      <c r="B3" s="3" t="str">
        <f>HYPERLINK("http://beautifuldecay.com/submit/","Submit Your Work")</f>
        <v>Submit Your Work</v>
      </c>
      <c r="C3" s="2" t="s">
        <v>4</v>
      </c>
      <c r="D3" s="4">
        <v>131500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75" customHeight="1" x14ac:dyDescent="0.6">
      <c r="A4" s="3" t="str">
        <f>HYPERLINK("http://www.thisiscolossal.com/category/art/","Colossal")</f>
        <v>Colossal</v>
      </c>
      <c r="B4" s="3" t="str">
        <f>HYPERLINK("http://www.thisiscolossal.com/submissions/","Guidelines")</f>
        <v>Guidelines</v>
      </c>
      <c r="C4" s="2" t="s">
        <v>4</v>
      </c>
      <c r="D4" s="4">
        <v>2600000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customHeight="1" x14ac:dyDescent="0.6">
      <c r="A5" s="3" t="str">
        <f>HYPERLINK("http://emptyeasel.com/art-tutorials/","Empty Easel")</f>
        <v>Empty Easel</v>
      </c>
      <c r="B5" s="5" t="s">
        <v>5</v>
      </c>
      <c r="C5" s="2" t="s">
        <v>4</v>
      </c>
      <c r="D5" s="4">
        <v>503700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.75" customHeight="1" x14ac:dyDescent="0.6">
      <c r="A6" s="3" t="str">
        <f>HYPERLINK("http://illustrationfriday.com/","Illustration Friday")</f>
        <v>Illustration Friday</v>
      </c>
      <c r="B6" s="3" t="str">
        <f>HYPERLINK("http://illustrationfriday.com/editorial-submissions/","Submit Your Work")</f>
        <v>Submit Your Work</v>
      </c>
      <c r="C6" s="2" t="s">
        <v>4</v>
      </c>
      <c r="D6" s="4">
        <v>51200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.75" customHeight="1" x14ac:dyDescent="0.6">
      <c r="A7" s="3" t="str">
        <f>HYPERLINK("http://lifeasahuman.com/","Life as a Human")</f>
        <v>Life as a Human</v>
      </c>
      <c r="B7" s="3" t="str">
        <f>HYPERLINK("http://lifeasahuman.com/write-for-life-as-a-human/","Guidelines")</f>
        <v>Guidelines</v>
      </c>
      <c r="C7" s="2" t="s">
        <v>4</v>
      </c>
      <c r="D7" s="4">
        <v>39300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.75" customHeight="1" x14ac:dyDescent="0.6">
      <c r="A8" s="3" t="str">
        <f>HYPERLINK("http://www.yankodesign.com/","Yanko Design")</f>
        <v>Yanko Design</v>
      </c>
      <c r="B8" s="3" t="str">
        <f>HYPERLINK("http://www.yankodesign.com/tips-publication/","Guidelines")</f>
        <v>Guidelines</v>
      </c>
      <c r="C8" s="2" t="s">
        <v>4</v>
      </c>
      <c r="D8" s="4">
        <v>789800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customHeight="1" x14ac:dyDescent="0.6">
      <c r="A9" s="3" t="str">
        <f>HYPERLINK("http://www.5minutesformom.com/","5 Minutes for Mom")</f>
        <v>5 Minutes for Mom</v>
      </c>
      <c r="B9" s="3" t="str">
        <f>HYPERLINK("http://www.5minutesformom.com/join-our-team/","Guidelines")</f>
        <v>Guidelines</v>
      </c>
      <c r="C9" s="2" t="s">
        <v>6</v>
      </c>
      <c r="D9" s="4">
        <v>99000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.75" customHeight="1" x14ac:dyDescent="0.6">
      <c r="A10" s="3" t="str">
        <f>HYPERLINK("http://basicblogtips.com/","Basic Blog Tips")</f>
        <v>Basic Blog Tips</v>
      </c>
      <c r="B10" s="3" t="str">
        <f>HYPERLINK("http://basicblogtips.com/contact","Contact")</f>
        <v>Contact</v>
      </c>
      <c r="C10" s="2" t="s">
        <v>6</v>
      </c>
      <c r="D10" s="4">
        <v>27500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.75" customHeight="1" x14ac:dyDescent="0.6">
      <c r="A11" s="3" t="str">
        <f>HYPERLINK("http://beabetterblogger.com/write-for-us/","Be a Better Blogger")</f>
        <v>Be a Better Blogger</v>
      </c>
      <c r="B11" s="3" t="str">
        <f>HYPERLINK("http://beabetterblogger.com/write-for-us/","Guidelines")</f>
        <v>Guidelines</v>
      </c>
      <c r="C11" s="2" t="s">
        <v>6</v>
      </c>
      <c r="D11" s="4">
        <v>5400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.75" customHeight="1" x14ac:dyDescent="0.6">
      <c r="A12" s="3" t="str">
        <f>HYPERLINK("http://blogelina.com/","Blogelina")</f>
        <v>Blogelina</v>
      </c>
      <c r="B12" s="3" t="str">
        <f>HYPERLINK("http://blogelina.com/join-a-community-of-women-who-love-to-blog/drop-us-a-line/","Contact")</f>
        <v>Contact</v>
      </c>
      <c r="C12" s="2" t="s">
        <v>6</v>
      </c>
      <c r="D12" s="4">
        <v>18100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.75" customHeight="1" x14ac:dyDescent="0.6">
      <c r="A13" s="3" t="str">
        <f>HYPERLINK("http://www.bloggersgetsocial.com/","Bloggers Get Social")</f>
        <v>Bloggers Get Social</v>
      </c>
      <c r="B13" s="3" t="str">
        <f>HYPERLINK("http://www.bloggersgetsocial.com/about-us/","Contact for Guidelines")</f>
        <v>Contact for Guidelines</v>
      </c>
      <c r="C13" s="2" t="s">
        <v>6</v>
      </c>
      <c r="D13" s="4">
        <v>1300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customHeight="1" x14ac:dyDescent="0.6">
      <c r="A14" s="3" t="str">
        <f>HYPERLINK("http://www.successfulblogging.com/","Successful Blogging")</f>
        <v>Successful Blogging</v>
      </c>
      <c r="B14" s="3" t="str">
        <f>HYPERLINK("http://www.successfulblogging.com/write-for-successful-blogging/","Guidelines")</f>
        <v>Guidelines</v>
      </c>
      <c r="C14" s="2" t="s">
        <v>6</v>
      </c>
      <c r="D14" s="4">
        <v>83500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customHeight="1" x14ac:dyDescent="0.6">
      <c r="A15" s="3" t="str">
        <f>HYPERLINK("http://www.twelveskip.com/","TwelveSkip")</f>
        <v>TwelveSkip</v>
      </c>
      <c r="B15" s="3" t="str">
        <f>HYPERLINK("http://www.twelveskip.com/pages/site/1059/guest-blogging","Guidelines")</f>
        <v>Guidelines</v>
      </c>
      <c r="C15" s="2" t="s">
        <v>6</v>
      </c>
      <c r="D15" s="4">
        <v>812400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.75" customHeight="1" x14ac:dyDescent="0.6">
      <c r="A16" s="3" t="str">
        <f>HYPERLINK("http://unsettle.org/","Unsettle")</f>
        <v>Unsettle</v>
      </c>
      <c r="B16" s="3" t="str">
        <f>HYPERLINK("http://unsettle.org/write-for-unsettle/","Guidelines")</f>
        <v>Guidelines</v>
      </c>
      <c r="C16" s="2" t="s">
        <v>6</v>
      </c>
      <c r="D16" s="4">
        <v>41700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customHeight="1" x14ac:dyDescent="0.6">
      <c r="A17" s="3" t="str">
        <f>HYPERLINK("http://addicted2success.com/","Addicted2Success")</f>
        <v>Addicted2Success</v>
      </c>
      <c r="B17" s="3" t="str">
        <f>HYPERLINK("http://addicted2success.com/write-for-us/","Guidelines")</f>
        <v>Guidelines</v>
      </c>
      <c r="C17" s="2" t="s">
        <v>7</v>
      </c>
      <c r="D17" s="4">
        <v>679700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customHeight="1" x14ac:dyDescent="0.6">
      <c r="A18" s="3" t="str">
        <f>HYPERLINK("https://www.allbusiness.com/","AllBusiness")</f>
        <v>AllBusiness</v>
      </c>
      <c r="B18" s="3" t="str">
        <f>HYPERLINK("https://www.allbusiness.com/guest-post-overview/","Guidelines")</f>
        <v>Guidelines</v>
      </c>
      <c r="C18" s="2" t="s">
        <v>7</v>
      </c>
      <c r="D18" s="4">
        <v>609100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customHeight="1" x14ac:dyDescent="0.6">
      <c r="A19" s="3" t="str">
        <f>HYPERLINK("http://www.business2community.com/","Business2Community")</f>
        <v>Business2Community</v>
      </c>
      <c r="B19" s="3" t="str">
        <f>HYPERLINK("http://www.business2community.com/become-a-contributor/","Guidelines")</f>
        <v>Guidelines</v>
      </c>
      <c r="C19" s="2" t="s">
        <v>7</v>
      </c>
      <c r="D19" s="4">
        <v>3500000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customHeight="1" x14ac:dyDescent="0.6">
      <c r="A20" s="3" t="str">
        <f>HYPERLINK("http://www.businessinsider.com/","Business Insider")</f>
        <v>Business Insider</v>
      </c>
      <c r="B20" s="3" t="str">
        <f>HYPERLINK("http://www.businessinsider.com/contributors-faq","Guidelines")</f>
        <v>Guidelines</v>
      </c>
      <c r="C20" s="2" t="s">
        <v>7</v>
      </c>
      <c r="D20" s="4">
        <v>4300000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.75" customHeight="1" x14ac:dyDescent="0.6">
      <c r="A21" s="3" t="str">
        <f>HYPERLINK("https://www.entrepreneur.com/","Entrepreneur")</f>
        <v>Entrepreneur</v>
      </c>
      <c r="B21" s="3" t="str">
        <f>HYPERLINK("https://www.entrepreneur.com/page/236106","Application Form")</f>
        <v>Application Form</v>
      </c>
      <c r="C21" s="2" t="s">
        <v>7</v>
      </c>
      <c r="D21" s="4">
        <v>22600000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75" customHeight="1" x14ac:dyDescent="0.6">
      <c r="A22" s="3" t="str">
        <f>HYPERLINK("http://www.fastcompany.com/","Fast Company")</f>
        <v>Fast Company</v>
      </c>
      <c r="B22" s="3" t="str">
        <f>HYPERLINK("http://www.fastcompany.com/3008467/guidelines-submitting-contributed-articles-fast-company-and-tips-getting-published","Guidelines")</f>
        <v>Guidelines</v>
      </c>
      <c r="C22" s="2" t="s">
        <v>7</v>
      </c>
      <c r="D22" s="4">
        <v>9400000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.75" customHeight="1" x14ac:dyDescent="0.6">
      <c r="A23" s="3" t="str">
        <f>HYPERLINK("http://www.forbes.com/","Forbes")</f>
        <v>Forbes</v>
      </c>
      <c r="B23" s="3" t="str">
        <f>HYPERLINK("https://docs.google.com/forms/d/1PSwVwvQUo_g4uUYBS6Awdw9SRPnVhkcx6FD6GPIN3wk/viewform","Application")</f>
        <v>Application</v>
      </c>
      <c r="C23" s="2" t="s">
        <v>7</v>
      </c>
      <c r="D23" s="4">
        <v>107100000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.75" customHeight="1" x14ac:dyDescent="0.6">
      <c r="A24" s="3" t="str">
        <f>HYPERLINK("http://www.freelancemom.com/","Freelance Mom")</f>
        <v>Freelance Mom</v>
      </c>
      <c r="B24" s="3" t="str">
        <f>HYPERLINK("http://www.freelancemom.com/guest-post-guidelines/","Guidelines")</f>
        <v>Guidelines</v>
      </c>
      <c r="C24" s="2" t="s">
        <v>7</v>
      </c>
      <c r="D24" s="4">
        <v>10900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.75" customHeight="1" x14ac:dyDescent="0.6">
      <c r="A25" s="3" t="str">
        <f>HYPERLINK("http://growmap.com/","GrowMap")</f>
        <v>GrowMap</v>
      </c>
      <c r="B25" s="3" t="str">
        <f>HYPERLINK("http://growmap.com/growmap-guest-blogging-guidelines/","Guidelines")</f>
        <v>Guidelines</v>
      </c>
      <c r="C25" s="2" t="s">
        <v>7</v>
      </c>
      <c r="D25" s="4">
        <v>42400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5.75" customHeight="1" x14ac:dyDescent="0.6">
      <c r="A26" s="3" t="str">
        <f>HYPERLINK("http://blogs.hbr.org/","Harvard Business Review")</f>
        <v>Harvard Business Review</v>
      </c>
      <c r="B26" s="3" t="str">
        <f>HYPERLINK("http://hbr.org/guidelines-for-authors-web","Guidelines")</f>
        <v>Guidelines</v>
      </c>
      <c r="C26" s="2" t="s">
        <v>7</v>
      </c>
      <c r="D26" s="4">
        <v>13800000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5.75" customHeight="1" x14ac:dyDescent="0.6">
      <c r="A27" s="3" t="str">
        <f>HYPERLINK("http://www.inc.com/","Inc.")</f>
        <v>Inc.</v>
      </c>
      <c r="B27" s="3" t="str">
        <f>HYPERLINK("http://www.inc.com/about/contact_us.html","Contact")</f>
        <v>Contact</v>
      </c>
      <c r="C27" s="2" t="s">
        <v>7</v>
      </c>
      <c r="D27" s="4">
        <v>20200000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.75" customHeight="1" x14ac:dyDescent="0.6">
      <c r="A28" s="3" t="str">
        <f>HYPERLINK("http://www.iwillteachyoutoberich.com/blog/","I Will Teach You to Be Rich")</f>
        <v>I Will Teach You to Be Rich</v>
      </c>
      <c r="B28" s="3" t="str">
        <f>HYPERLINK("http://www.iwillteachyoutoberich.com/write-a-guest-post-for-i-will-teach-you-to-be-rich/","Guidelines")</f>
        <v>Guidelines</v>
      </c>
      <c r="C28" s="2" t="s">
        <v>7</v>
      </c>
      <c r="D28" s="4">
        <v>1000000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customHeight="1" x14ac:dyDescent="0.6">
      <c r="A29" s="3" t="str">
        <f>HYPERLINK("http://leadchangegroup.com/","Lead Change Group")</f>
        <v>Lead Change Group</v>
      </c>
      <c r="B29" s="3" t="str">
        <f>HYPERLINK("http://leadchangegroup.com/guest-posting-for-lead-change-group/","Guidelines")</f>
        <v>Guidelines</v>
      </c>
      <c r="C29" s="2" t="s">
        <v>7</v>
      </c>
      <c r="D29" s="4">
        <v>14100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.75" customHeight="1" x14ac:dyDescent="0.6">
      <c r="A30" s="3" t="str">
        <f>HYPERLINK("http://www.seanogle.com/","Location 180")</f>
        <v>Location 180</v>
      </c>
      <c r="B30" s="3" t="str">
        <f>HYPERLINK("http://www.seanogle.com/how-to/guest-posting","Guidelines")</f>
        <v>Guidelines</v>
      </c>
      <c r="C30" s="2" t="s">
        <v>7</v>
      </c>
      <c r="D30" s="4">
        <v>155700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.75" customHeight="1" x14ac:dyDescent="0.6">
      <c r="A31" s="3" t="str">
        <f>HYPERLINK("http://readwrite.com/","ReadWrite")</f>
        <v>ReadWrite</v>
      </c>
      <c r="B31" s="3" t="str">
        <f>HYPERLINK("http://readwrite.com/page/guest-posts","Guidelines")</f>
        <v>Guidelines</v>
      </c>
      <c r="C31" s="2" t="s">
        <v>7</v>
      </c>
      <c r="D31" s="4">
        <v>1200000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5.75" customHeight="1" x14ac:dyDescent="0.6">
      <c r="A32" s="3" t="str">
        <f>HYPERLINK("http://shetakesontheworld.com/","She Takes on the World")</f>
        <v>She Takes on the World</v>
      </c>
      <c r="B32" s="3" t="str">
        <f>HYPERLINK("http://shetakesontheworld.com/write-for-us/","Guidelines")</f>
        <v>Guidelines</v>
      </c>
      <c r="C32" s="2" t="s">
        <v>7</v>
      </c>
      <c r="D32" s="4">
        <v>28700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6">
      <c r="A33" s="3" t="str">
        <f>HYPERLINK("http://www.shoemoney.com/","Shoe Money")</f>
        <v>Shoe Money</v>
      </c>
      <c r="B33" s="3" t="str">
        <f>HYPERLINK("http://www.shoemoney.com/guest-post","Guidelines")</f>
        <v>Guidelines</v>
      </c>
      <c r="C33" s="2" t="s">
        <v>7</v>
      </c>
      <c r="D33" s="4">
        <v>69300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5.75" customHeight="1" x14ac:dyDescent="0.6">
      <c r="A34" s="3" t="str">
        <f>HYPERLINK("http://startupbros.com/","Startup Bros")</f>
        <v>Startup Bros</v>
      </c>
      <c r="B34" s="3" t="str">
        <f>HYPERLINK("http://startupbros.com/guest-blogging/","Guidelines")</f>
        <v>Guidelines</v>
      </c>
      <c r="C34" s="2" t="s">
        <v>7</v>
      </c>
      <c r="D34" s="4">
        <v>442400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.75" customHeight="1" x14ac:dyDescent="0.6">
      <c r="A35" s="3" t="str">
        <f>HYPERLINK("http://techcrunch.com/","TechCrunch")</f>
        <v>TechCrunch</v>
      </c>
      <c r="B35" s="3" t="str">
        <f>HYPERLINK("http://techcrunch.com/2012/09/27/guest-column-column/","Guidelines")</f>
        <v>Guidelines</v>
      </c>
      <c r="C35" s="2" t="s">
        <v>7</v>
      </c>
      <c r="D35" s="4">
        <v>37400000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.75" customHeight="1" x14ac:dyDescent="0.6">
      <c r="A36" s="3" t="str">
        <f>HYPERLINK("http://themogulmom.com/","The Mogul Mom")</f>
        <v>The Mogul Mom</v>
      </c>
      <c r="B36" s="3" t="str">
        <f>HYPERLINK("http://themogulmom.com/contribute/","Guidelines")</f>
        <v>Guidelines</v>
      </c>
      <c r="C36" s="2" t="s">
        <v>7</v>
      </c>
      <c r="D36" s="4">
        <v>29600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.75" customHeight="1" x14ac:dyDescent="0.6">
      <c r="A37" s="3" t="str">
        <f>HYPERLINK("http://yfsmagazine.com/","YFS Magazine")</f>
        <v>YFS Magazine</v>
      </c>
      <c r="B37" s="3" t="str">
        <f>HYPERLINK("http://yfsmagazine.com/contribute/","Guidelines")</f>
        <v>Guidelines</v>
      </c>
      <c r="C37" s="2" t="s">
        <v>7</v>
      </c>
      <c r="D37" s="4">
        <v>106500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75" customHeight="1" x14ac:dyDescent="0.6">
      <c r="A38" s="3" t="str">
        <f>HYPERLINK("http://www.brazencareerist.com/blog/","Brazen")</f>
        <v>Brazen</v>
      </c>
      <c r="B38" s="3" t="str">
        <f>HYPERLINK("http://blog.brazencareerist.com/be-a-brazen-life-writer/","Guidelines")</f>
        <v>Guidelines</v>
      </c>
      <c r="C38" s="2" t="s">
        <v>8</v>
      </c>
      <c r="D38" s="4">
        <v>294700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75" customHeight="1" x14ac:dyDescent="0.6">
      <c r="A39" s="3" t="str">
        <f>HYPERLINK("http://everydaybright.com/","Everyday Bright")</f>
        <v>Everyday Bright</v>
      </c>
      <c r="B39" s="3" t="str">
        <f>HYPERLINK("http://everydaybright.com/contact-jen/","Contact Form")</f>
        <v>Contact Form</v>
      </c>
      <c r="C39" s="2" t="s">
        <v>8</v>
      </c>
      <c r="D39" s="4">
        <v>37600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75" customHeight="1" x14ac:dyDescent="0.6">
      <c r="A40" s="3" t="str">
        <f>HYPERLINK("http://www.talentculture.com/","Talent Culture")</f>
        <v>Talent Culture</v>
      </c>
      <c r="B40" s="3" t="str">
        <f>HYPERLINK("http://www.talentculture.com/apply-to-be-a-contributor/","Application")</f>
        <v>Application</v>
      </c>
      <c r="C40" s="2" t="s">
        <v>8</v>
      </c>
      <c r="D40" s="4">
        <v>79600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75" customHeight="1" x14ac:dyDescent="0.6">
      <c r="A41" s="3" t="str">
        <f>HYPERLINK("http://workawesome.com/","Work Awesome")</f>
        <v>Work Awesome</v>
      </c>
      <c r="B41" s="3" t="str">
        <f>HYPERLINK("http://workawesome.com/contribute/","Guidelines")</f>
        <v>Guidelines</v>
      </c>
      <c r="C41" s="2" t="s">
        <v>8</v>
      </c>
      <c r="D41" s="4">
        <v>35700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.75" customHeight="1" x14ac:dyDescent="0.6">
      <c r="A42" s="3" t="str">
        <f>HYPERLINK("http://www.almostmakesperfect.com/","Almost Makes Perfect")</f>
        <v>Almost Makes Perfect</v>
      </c>
      <c r="B42" s="3" t="str">
        <f>HYPERLINK("http://www.almostmakesperfect.com/collaborate/","Guidelines")</f>
        <v>Guidelines</v>
      </c>
      <c r="C42" s="2" t="s">
        <v>9</v>
      </c>
      <c r="D42" s="4">
        <v>126700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.75" customHeight="1" x14ac:dyDescent="0.6">
      <c r="A43" s="3" t="str">
        <f>HYPERLINK("http://www.apartmenttherapy.com/","Apartment Therapy")</f>
        <v>Apartment Therapy</v>
      </c>
      <c r="B43" s="3" t="str">
        <f>HYPERLINK("http://www.apartmenttherapy.com/submissions","Guidelines")</f>
        <v>Guidelines</v>
      </c>
      <c r="C43" s="2" t="s">
        <v>9</v>
      </c>
      <c r="D43" s="4">
        <v>10400000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.75" customHeight="1" x14ac:dyDescent="0.6">
      <c r="A44" s="3" t="str">
        <f>HYPERLINK("http://digital-photography-school.com/","Digital Photography School")</f>
        <v>Digital Photography School</v>
      </c>
      <c r="B44" s="3" t="str">
        <f>HYPERLINK("http://digital-photography-school.com/write-for-digital-photography-school/","Guidelines")</f>
        <v>Guidelines</v>
      </c>
      <c r="C44" s="2" t="s">
        <v>9</v>
      </c>
      <c r="D44" s="4">
        <v>4300000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.75" customHeight="1" x14ac:dyDescent="0.6">
      <c r="A45" s="3" t="str">
        <f>HYPERLINK("http://www.hongkiat.com/blog/","Hongkiat")</f>
        <v>Hongkiat</v>
      </c>
      <c r="B45" s="3" t="str">
        <f>HYPERLINK("http://www.hongkiat.com/blog/write-for-us/","Guidelines")</f>
        <v>Guidelines</v>
      </c>
      <c r="C45" s="2" t="s">
        <v>9</v>
      </c>
      <c r="D45" s="4">
        <v>9000000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.75" customHeight="1" x14ac:dyDescent="0.6">
      <c r="A46" s="3" t="str">
        <f>HYPERLINK("http://www.lightstalking.com/","Light Stalking")</f>
        <v>Light Stalking</v>
      </c>
      <c r="B46" s="3" t="str">
        <f>HYPERLINK("mailto:info@lightstalking.com","Email")</f>
        <v>Email</v>
      </c>
      <c r="C46" s="2" t="s">
        <v>9</v>
      </c>
      <c r="D46" s="4">
        <v>530800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.75" customHeight="1" x14ac:dyDescent="0.6">
      <c r="A47" s="3" t="str">
        <f>HYPERLINK("http://brazenchurch.com/","Brazen Church")</f>
        <v>Brazen Church</v>
      </c>
      <c r="B47" s="3" t="str">
        <f>HYPERLINK("http://brazenchurch.com/contact/","Contact")</f>
        <v>Contact</v>
      </c>
      <c r="C47" s="2" t="s">
        <v>10</v>
      </c>
      <c r="D47" s="4">
        <v>6500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.75" customHeight="1" x14ac:dyDescent="0.6">
      <c r="A48" s="3" t="str">
        <f>HYPERLINK("http://www.catholicmommyblogs.com/","Catholic Mommy Blogs")</f>
        <v>Catholic Mommy Blogs</v>
      </c>
      <c r="B48" s="3" t="str">
        <f>HYPERLINK("http://www.catholicmommyblogs.com/blogger-members/","Guidelines")</f>
        <v>Guidelines</v>
      </c>
      <c r="C48" s="2" t="s">
        <v>10</v>
      </c>
      <c r="D48" s="4">
        <v>2600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.75" customHeight="1" x14ac:dyDescent="0.6">
      <c r="A49" s="3" t="str">
        <f>HYPERLINK("http://wadeoradio.com/","Wade-O Radio Show")</f>
        <v>Wade-O Radio Show</v>
      </c>
      <c r="B49" s="3" t="str">
        <f>HYPERLINK("http://wadeoradio.com/write-for-us-wadeoradio-com/","Guidelines")</f>
        <v>Guidelines</v>
      </c>
      <c r="C49" s="2" t="s">
        <v>10</v>
      </c>
      <c r="D49" s="4">
        <v>28800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.75" customHeight="1" x14ac:dyDescent="0.6">
      <c r="A50" s="3" t="str">
        <f>HYPERLINK("http://www.biggerpockets.com/","Bigger Pockets")</f>
        <v>Bigger Pockets</v>
      </c>
      <c r="B50" s="3" t="str">
        <f>HYPERLINK("http://www.biggerpockets.com/renewsblog/write-for-us/","Guidelines")</f>
        <v>Guidelines</v>
      </c>
      <c r="C50" s="2" t="s">
        <v>11</v>
      </c>
      <c r="D50" s="4">
        <v>2700000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.75" customHeight="1" x14ac:dyDescent="0.6">
      <c r="A51" s="3" t="str">
        <f>HYPERLINK("http://www.modestmoney.com/","Modest Money")</f>
        <v>Modest Money</v>
      </c>
      <c r="B51" s="3" t="str">
        <f>HYPERLINK("http://www.modestmoney.com/modest-money-guest-post-policy/","Guidelines")</f>
        <v>Guidelines</v>
      </c>
      <c r="C51" s="2" t="s">
        <v>11</v>
      </c>
      <c r="D51" s="4">
        <v>56500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x14ac:dyDescent="0.6">
      <c r="A52" s="3" t="str">
        <f>HYPERLINK("http://moneysavingmom.com/","Money Saving Mom")</f>
        <v>Money Saving Mom</v>
      </c>
      <c r="B52" s="3" t="str">
        <f>HYPERLINK("http://moneysavingmom.com/guest-post-submission-form","Guidelines")</f>
        <v>Guidelines</v>
      </c>
      <c r="C52" s="2" t="s">
        <v>11</v>
      </c>
      <c r="D52" s="4">
        <v>1000000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.75" customHeight="1" x14ac:dyDescent="0.6">
      <c r="A53" s="3" t="str">
        <f>HYPERLINK("http://www.mrmoneymustache.com/","Mr. Money Mustache")</f>
        <v>Mr. Money Mustache</v>
      </c>
      <c r="B53" s="3" t="str">
        <f>HYPERLINK("http://www.mrmoneymustache.com/contact/","Contact")</f>
        <v>Contact</v>
      </c>
      <c r="C53" s="2" t="s">
        <v>11</v>
      </c>
      <c r="D53" s="4">
        <v>2100000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.75" customHeight="1" x14ac:dyDescent="0.6">
      <c r="A54" s="3" t="str">
        <f>HYPERLINK("http://www.thepennyhoarder.com/","The Penny Hoarder")</f>
        <v>The Penny Hoarder</v>
      </c>
      <c r="B54" s="3" t="str">
        <f>HYPERLINK("http://www.thepennyhoarder.com/contact/","Contact")</f>
        <v>Contact</v>
      </c>
      <c r="C54" s="2" t="s">
        <v>11</v>
      </c>
      <c r="D54" s="4">
        <v>17000000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.75" customHeight="1" x14ac:dyDescent="0.6">
      <c r="A55" s="3" t="str">
        <f>HYPERLINK("http://12most.com/category/lifestyle/","12 Most")</f>
        <v>12 Most</v>
      </c>
      <c r="B55" s="3" t="str">
        <f>HYPERLINK("http://12most.com/how-to-guest-post/","Guidelines")</f>
        <v>Guidelines</v>
      </c>
      <c r="C55" s="2" t="s">
        <v>12</v>
      </c>
      <c r="D55" s="4">
        <v>3500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6">
      <c r="A56" s="3" t="str">
        <f>HYPERLINK("http://aggieskitchen.com/","Aggie’s Kitchen")</f>
        <v>Aggie’s Kitchen</v>
      </c>
      <c r="B56" s="3" t="str">
        <f>HYPERLINK("http://aggieskitchen.com/contact-me/","Contact")</f>
        <v>Contact</v>
      </c>
      <c r="C56" s="2" t="s">
        <v>12</v>
      </c>
      <c r="D56" s="4">
        <v>110300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x14ac:dyDescent="0.6">
      <c r="A57" s="3" t="str">
        <f>HYPERLINK("http://foodsense.is/","Food Sense")</f>
        <v>Food Sense</v>
      </c>
      <c r="B57" s="3" t="str">
        <f>HYPERLINK("http://foodsense.is/contribute","Guidelines")</f>
        <v>Guidelines</v>
      </c>
      <c r="C57" s="2" t="s">
        <v>12</v>
      </c>
      <c r="D57" s="4">
        <v>16200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.75" customHeight="1" x14ac:dyDescent="0.6">
      <c r="A58" s="3" t="str">
        <f>HYPERLINK("http://www.krystalskitsch.com/","Krystal’s Kitsch")</f>
        <v>Krystal’s Kitsch</v>
      </c>
      <c r="B58" s="3" t="str">
        <f>HYPERLINK("http://www.krystalskitsch.com/contact","Contact for Guidelines")</f>
        <v>Contact for Guidelines</v>
      </c>
      <c r="C58" s="2" t="s">
        <v>12</v>
      </c>
      <c r="D58" s="4">
        <v>13400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.75" customHeight="1" x14ac:dyDescent="0.6">
      <c r="A59" s="3" t="str">
        <f>HYPERLINK("http://matadornetwork.com/topics/food-drink/","Matador Network")</f>
        <v>Matador Network</v>
      </c>
      <c r="B59" s="3" t="str">
        <f>HYPERLINK("http://matadornetwork.com/content/contributors-and-job-applicants/","Guidelines")</f>
        <v>Guidelines</v>
      </c>
      <c r="C59" s="2" t="s">
        <v>12</v>
      </c>
      <c r="D59" s="4">
        <v>4700000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6">
      <c r="A60" s="3" t="str">
        <f>HYPERLINK("http://migrationology.com/","Migrationology")</f>
        <v>Migrationology</v>
      </c>
      <c r="B60" s="3" t="str">
        <f>HYPERLINK("http://migrationology.com/contact-me/","Contact")</f>
        <v>Contact</v>
      </c>
      <c r="C60" s="2" t="s">
        <v>12</v>
      </c>
      <c r="D60" s="4">
        <v>486500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.75" customHeight="1" x14ac:dyDescent="0.6">
      <c r="A61" s="3" t="str">
        <f>HYPERLINK("http://blog.paleohacks.com/","PaleoHacks")</f>
        <v>PaleoHacks</v>
      </c>
      <c r="B61" s="3" t="str">
        <f>HYPERLINK("http://blog.paleohacks.com/write-for-us/","Guidelines")</f>
        <v>Guidelines</v>
      </c>
      <c r="C61" s="2" t="s">
        <v>12</v>
      </c>
      <c r="D61" s="4">
        <v>935600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.75" customHeight="1" x14ac:dyDescent="0.6">
      <c r="A62" s="3" t="str">
        <f>HYPERLINK("http://pinchofyum.com/","Pinch of Yum")</f>
        <v>Pinch of Yum</v>
      </c>
      <c r="B62" s="3" t="str">
        <f>HYPERLINK("http://pinchofyum.com/contact","Contact")</f>
        <v>Contact</v>
      </c>
      <c r="C62" s="2" t="s">
        <v>12</v>
      </c>
      <c r="D62" s="4">
        <v>1900000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6">
      <c r="A63" s="3" t="str">
        <f>HYPERLINK("http://www.sugarfreemom.com/","Sugar-Free Mom")</f>
        <v>Sugar-Free Mom</v>
      </c>
      <c r="B63" s="3" t="str">
        <f>HYPERLINK("http://www.sugarfreemom.com/contact/","Contact")</f>
        <v>Contact</v>
      </c>
      <c r="C63" s="2" t="s">
        <v>12</v>
      </c>
      <c r="D63" s="4">
        <v>385600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.75" customHeight="1" x14ac:dyDescent="0.6">
      <c r="A64" s="3" t="str">
        <f>HYPERLINK("http://www.crankyfitness.com/","Cranky Fitness")</f>
        <v>Cranky Fitness</v>
      </c>
      <c r="B64" s="3" t="str">
        <f>HYPERLINK("http://www.crankyfitness.com/p/schmooze.html","Guidelines")</f>
        <v>Guidelines</v>
      </c>
      <c r="C64" s="2" t="s">
        <v>13</v>
      </c>
      <c r="D64" s="4">
        <v>9000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.75" customHeight="1" x14ac:dyDescent="0.6">
      <c r="A65" s="3" t="str">
        <f>HYPERLINK("http://www.mindbodygreen.com/","Mind Body Green")</f>
        <v>Mind Body Green</v>
      </c>
      <c r="B65" s="3" t="str">
        <f>HYPERLINK("http://www.mindbodygreen.com/contribute","Guidelines")</f>
        <v>Guidelines</v>
      </c>
      <c r="C65" s="2" t="s">
        <v>13</v>
      </c>
      <c r="D65" s="4">
        <v>7000000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.75" customHeight="1" x14ac:dyDescent="0.6">
      <c r="A66" s="3" t="str">
        <f>HYPERLINK("http://www.gaiamtv.com/company-blog","My Yoga Online")</f>
        <v>My Yoga Online</v>
      </c>
      <c r="B66" s="3" t="str">
        <f>HYPERLINK("http://www.gaiamtv.com/write-for-us","Guidelines")</f>
        <v>Guidelines</v>
      </c>
      <c r="C66" s="2" t="s">
        <v>13</v>
      </c>
      <c r="D66" s="4">
        <v>2800000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customHeight="1" x14ac:dyDescent="0.6">
      <c r="A67" s="3" t="str">
        <f>HYPERLINK("http://summertomato.com/","Summer Tomato")</f>
        <v>Summer Tomato</v>
      </c>
      <c r="B67" s="3" t="str">
        <f>HYPERLINK("http://summertomato.com/contact/write-for-st/","Guidelines")</f>
        <v>Guidelines</v>
      </c>
      <c r="C67" s="2" t="s">
        <v>13</v>
      </c>
      <c r="D67" s="4">
        <v>125600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.75" customHeight="1" x14ac:dyDescent="0.6">
      <c r="A68" s="3" t="str">
        <f>HYPERLINK("http://www.getinthehotspot.com/","Get in the Hot Spot")</f>
        <v>Get in the Hot Spot</v>
      </c>
      <c r="B68" s="3" t="str">
        <f>HYPERLINK("http://www.getinthehotspot.com/write-for-get-in-the-hot-spot/","Guidelines")</f>
        <v>Guidelines</v>
      </c>
      <c r="C68" s="2" t="s">
        <v>13</v>
      </c>
      <c r="D68" s="4">
        <v>38600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.75" customHeight="1" x14ac:dyDescent="0.6">
      <c r="A69" s="3" t="str">
        <f>HYPERLINK("http://inspiringtravellers.com/","Inspiring Travellers")</f>
        <v>Inspiring Travellers</v>
      </c>
      <c r="B69" s="3" t="str">
        <f>HYPERLINK("http://inspiringtravellers.com/contact/travel-guest-posts-inspiring-travellers/","Guidelines")</f>
        <v>Guidelines</v>
      </c>
      <c r="C69" s="2" t="s">
        <v>13</v>
      </c>
      <c r="D69" s="4">
        <v>17200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.75" customHeight="1" x14ac:dyDescent="0.6">
      <c r="A70" s="3" t="str">
        <f>HYPERLINK("http://stuffchristianslike.net/","Stuff Christians Like")</f>
        <v>Stuff Christians Like</v>
      </c>
      <c r="B70" s="3" t="str">
        <f>HYPERLINK("http://stuffchristianslike.net/2010/07/10/want-to-guest-post-on-stuff-christians-like/","Guidelines")</f>
        <v>Guidelines</v>
      </c>
      <c r="C70" s="2" t="s">
        <v>13</v>
      </c>
      <c r="D70" s="4">
        <v>5500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.75" customHeight="1" x14ac:dyDescent="0.6">
      <c r="A71" s="3" t="str">
        <f>HYPERLINK("http://theplanetd.com/","The Planet D")</f>
        <v>The Planet D</v>
      </c>
      <c r="B71" s="3" t="str">
        <f>HYPERLINK("http://theplanetd.com/write-for-theplanetd/","Guidelines")</f>
        <v>Guidelines</v>
      </c>
      <c r="C71" s="2" t="s">
        <v>13</v>
      </c>
      <c r="D71" s="4">
        <v>238700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customHeight="1" x14ac:dyDescent="0.6">
      <c r="A72" s="3" t="str">
        <f>HYPERLINK("http://thoughtcatalog.com/","Thought Catalog")</f>
        <v>Thought Catalog</v>
      </c>
      <c r="B72" s="3" t="str">
        <f>HYPERLINK("http://thoughtcatalog.com/submissions/","Guidelines")</f>
        <v>Guidelines</v>
      </c>
      <c r="C72" s="2" t="s">
        <v>13</v>
      </c>
      <c r="D72" s="4">
        <v>22800000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.75" customHeight="1" x14ac:dyDescent="0.6">
      <c r="A73" s="3" t="str">
        <f>HYPERLINK("http://www.worldhum.com/","World Hum")</f>
        <v>World Hum</v>
      </c>
      <c r="B73" s="3" t="str">
        <f>HYPERLINK("http://www.worldhum.com/info/submissions/","Guidelines")</f>
        <v>Guidelines</v>
      </c>
      <c r="C73" s="2" t="s">
        <v>13</v>
      </c>
      <c r="D73" s="4">
        <v>15300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5.75" customHeight="1" x14ac:dyDescent="0.6">
      <c r="A74" s="3" t="str">
        <f>HYPERLINK("http://www.yourtango.com/","Your Tango")</f>
        <v>Your Tango</v>
      </c>
      <c r="B74" s="3" t="str">
        <f>HYPERLINK("http://www.yourtango.com/submissions/","Guidelines")</f>
        <v>Guidelines</v>
      </c>
      <c r="C74" s="2" t="s">
        <v>14</v>
      </c>
      <c r="D74" s="4">
        <v>8000000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5.75" customHeight="1" x14ac:dyDescent="0.6">
      <c r="A75" s="3" t="str">
        <f>HYPERLINK("http://www.authorityhacker.com/","Authority Hacker")</f>
        <v>Authority Hacker</v>
      </c>
      <c r="B75" s="3" t="str">
        <f>HYPERLINK("http://www.authorityhacker.com/get-featured/","Get Featured (case studies only)")</f>
        <v>Get Featured (case studies only)</v>
      </c>
      <c r="C75" s="2" t="s">
        <v>15</v>
      </c>
      <c r="D75" s="4">
        <v>1100000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5.75" customHeight="1" x14ac:dyDescent="0.6">
      <c r="A76" s="3" t="str">
        <f>HYPERLINK("https://blog.bufferapp.com/","Buffer")</f>
        <v>Buffer</v>
      </c>
      <c r="B76" s="3" t="str">
        <f>HYPERLINK("mailto:hello@buffer.com","Email")</f>
        <v>Email</v>
      </c>
      <c r="C76" s="2" t="s">
        <v>15</v>
      </c>
      <c r="D76" s="4">
        <v>3500000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5.75" customHeight="1" x14ac:dyDescent="0.6">
      <c r="A77" s="3" t="str">
        <f>HYPERLINK("http://contentmarketinginstitute.com/","Content Marketing Institute")</f>
        <v>Content Marketing Institute</v>
      </c>
      <c r="B77" s="3" t="str">
        <f>HYPERLINK("http://contentmarketinginstitute.com/blog/blog-guidelines/","Guidelines")</f>
        <v>Guidelines</v>
      </c>
      <c r="C77" s="2" t="s">
        <v>15</v>
      </c>
      <c r="D77" s="4">
        <v>1000000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5.75" customHeight="1" x14ac:dyDescent="0.6">
      <c r="A78" s="3" t="str">
        <f>HYPERLINK("http://contentmarketingup.com/","Content Marketing Up")</f>
        <v>Content Marketing Up</v>
      </c>
      <c r="B78" s="3" t="str">
        <f>HYPERLINK("http://contentmarketingup.com/writing-portfolio/submit-guest-post/","Guidelines")</f>
        <v>Guidelines</v>
      </c>
      <c r="C78" s="2" t="s">
        <v>15</v>
      </c>
      <c r="D78" s="4">
        <v>10600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.75" customHeight="1" x14ac:dyDescent="0.6">
      <c r="A79" s="3" t="str">
        <f>HYPERLINK("http://conversionxl.com/","ConversionXL")</f>
        <v>ConversionXL</v>
      </c>
      <c r="B79" s="3" t="str">
        <f>HYPERLINK("http://conversionxl.com/about/guest-post-guidelines/","Guidelines")</f>
        <v>Guidelines</v>
      </c>
      <c r="C79" s="2" t="s">
        <v>15</v>
      </c>
      <c r="D79" s="4">
        <v>831100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.75" customHeight="1" x14ac:dyDescent="0.6">
      <c r="A80" s="3" t="str">
        <f>HYPERLINK("http://www.convinceandconvert.com/","Convince &amp; Convert")</f>
        <v>Convince &amp; Convert</v>
      </c>
      <c r="B80" s="3" t="str">
        <f>HYPERLINK("http://www.convinceandconvert.com/guest-post-guidelines/","Guidelines (republish only)")</f>
        <v>Guidelines (republish only)</v>
      </c>
      <c r="C80" s="2" t="s">
        <v>15</v>
      </c>
      <c r="D80" s="4">
        <v>576100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.75" customHeight="1" x14ac:dyDescent="0.6">
      <c r="A81" s="3" t="str">
        <f>HYPERLINK("http://coschedule.com/blog/","CoSchedule")</f>
        <v>CoSchedule</v>
      </c>
      <c r="B81" s="3" t="str">
        <f>HYPERLINK("http://coschedule.com/blog/write-for-us/","Guidelines")</f>
        <v>Guidelines</v>
      </c>
      <c r="C81" s="2" t="s">
        <v>15</v>
      </c>
      <c r="D81" s="4">
        <v>1800000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.75" customHeight="1" x14ac:dyDescent="0.6">
      <c r="A82" s="3" t="str">
        <f>HYPERLINK("http://www.ducttapemarketing.com/blog/","Duct Tape Marketing")</f>
        <v>Duct Tape Marketing</v>
      </c>
      <c r="B82" s="3" t="str">
        <f>HYPERLINK("http://www.ducttapemarketing.com/contact-duct-tape-marketing/","Application")</f>
        <v>Application</v>
      </c>
      <c r="C82" s="2" t="s">
        <v>15</v>
      </c>
      <c r="D82" s="4">
        <v>267200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customHeight="1" x14ac:dyDescent="0.6">
      <c r="A83" s="3" t="str">
        <f>HYPERLINK("http://blog.hubspot.com/","HubSpot")</f>
        <v>HubSpot</v>
      </c>
      <c r="B83" s="3" t="str">
        <f>HYPERLINK("http://blog.hubspot.com/guest-blogging-guidelines","Guidelines")</f>
        <v>Guidelines</v>
      </c>
      <c r="C83" s="2" t="s">
        <v>15</v>
      </c>
      <c r="D83" s="4">
        <v>10900000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5.75" customHeight="1" x14ac:dyDescent="0.6">
      <c r="A84" s="3" t="str">
        <f>HYPERLINK("http://www.jeffbullas.com/","Jeff Bullas")</f>
        <v>Jeff Bullas</v>
      </c>
      <c r="B84" s="3" t="str">
        <f>HYPERLINK("http://www.jeffbullas.com/contact/","Contact")</f>
        <v>Contact</v>
      </c>
      <c r="C84" s="2" t="s">
        <v>15</v>
      </c>
      <c r="D84" s="4">
        <v>732400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customHeight="1" x14ac:dyDescent="0.6">
      <c r="A85" s="3" t="str">
        <f>HYPERLINK("https://blog.kissmetrics.com/","KISSmetrics")</f>
        <v>KISSmetrics</v>
      </c>
      <c r="B85" s="3" t="str">
        <f>HYPERLINK("https://blog.kissmetrics.com/guest-blogging-for-kissmetrics/","Guidelines")</f>
        <v>Guidelines</v>
      </c>
      <c r="C85" s="2" t="s">
        <v>15</v>
      </c>
      <c r="D85" s="4">
        <v>3300000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customHeight="1" x14ac:dyDescent="0.6">
      <c r="A86" s="3" t="str">
        <f>HYPERLINK("http://www.marketingprofs.com/","Marketing Profs")</f>
        <v>Marketing Profs</v>
      </c>
      <c r="B86" s="3" t="str">
        <f>HYPERLINK("http://www.marketingprofs.com/write-for-us","Guidelines")</f>
        <v>Guidelines</v>
      </c>
      <c r="C86" s="2" t="s">
        <v>15</v>
      </c>
      <c r="D86" s="4">
        <v>1100000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6">
      <c r="A87" s="3" t="str">
        <f>HYPERLINK("http://www.matthewwoodward.co.uk/","Matthew Woodward")</f>
        <v>Matthew Woodward</v>
      </c>
      <c r="B87" s="3" t="str">
        <f>HYPERLINK("http://www.matthewwoodward.co.uk/write-for-us/","Guidelines")</f>
        <v>Guidelines</v>
      </c>
      <c r="C87" s="2" t="s">
        <v>15</v>
      </c>
      <c r="D87" s="4">
        <v>577400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6">
      <c r="A88" s="3" t="str">
        <f>HYPERLINK("https://moz.com/blog","Moz")</f>
        <v>Moz</v>
      </c>
      <c r="B88" s="3" t="str">
        <f>HYPERLINK("https://moz.com/blog/inside-youmoz-how-to-guest-blog-for-moz","Guidelines")</f>
        <v>Guidelines</v>
      </c>
      <c r="C88" s="2" t="s">
        <v>15</v>
      </c>
      <c r="D88" s="4">
        <v>5500000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6">
      <c r="A89" s="3" t="str">
        <f>HYPERLINK("http://www.mirasee.com/","Mirasee")</f>
        <v>Mirasee</v>
      </c>
      <c r="B89" s="3" t="str">
        <f>HYPERLINK("http://www.mirasee.com/write-for-us","Guidelines")</f>
        <v>Guidelines</v>
      </c>
      <c r="C89" s="2" t="s">
        <v>15</v>
      </c>
      <c r="D89" s="4">
        <v>149600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6">
      <c r="A90" s="3" t="str">
        <f>HYPERLINK("http://searchengineland.com/","Search Engine Land")</f>
        <v>Search Engine Land</v>
      </c>
      <c r="B90" s="3" t="str">
        <f>HYPERLINK("http://searchengineland.com/how-to-become-a-guest-contributor/","Guidelines")</f>
        <v>Guidelines</v>
      </c>
      <c r="C90" s="2" t="s">
        <v>15</v>
      </c>
      <c r="D90" s="4">
        <v>2400000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6">
      <c r="A91" s="3" t="str">
        <f>HYPERLINK("http://www.socialmediaexaminer.com/","Social Media Examiner")</f>
        <v>Social Media Examiner</v>
      </c>
      <c r="B91" s="3" t="str">
        <f>HYPERLINK("http://www.socialmediaexaminer.com/writers/","Guidelines")</f>
        <v>Guidelines</v>
      </c>
      <c r="C91" s="2" t="s">
        <v>15</v>
      </c>
      <c r="D91" s="4">
        <v>4100000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6">
      <c r="A92" s="3" t="str">
        <f>HYPERLINK("http://socialmouths.com/blog/","Socialmouths")</f>
        <v>Socialmouths</v>
      </c>
      <c r="B92" s="3" t="str">
        <f>HYPERLINK("http://socialmouths.com/blog/contact-form/","Contact")</f>
        <v>Contact</v>
      </c>
      <c r="C92" s="2" t="s">
        <v>15</v>
      </c>
      <c r="D92" s="4">
        <v>41500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6">
      <c r="A93" s="3" t="str">
        <f>HYPERLINK("http://thefuturebuzz.com/","The Future Buzz")</f>
        <v>The Future Buzz</v>
      </c>
      <c r="B93" s="3" t="str">
        <f>HYPERLINK("http://thefuturebuzz.com/write-for-us/","Guidelines")</f>
        <v>Guidelines</v>
      </c>
      <c r="C93" s="2" t="s">
        <v>15</v>
      </c>
      <c r="D93" s="4">
        <v>12500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6">
      <c r="A94" s="3" t="str">
        <f>HYPERLINK("http://www.trafficgenerationcafe.com/","Traffic Generation Cafe")</f>
        <v>Traffic Generation Cafe</v>
      </c>
      <c r="B94" s="3" t="str">
        <f>HYPERLINK("http://www.trafficgenerationcafe.com/about/contact/","Contact")</f>
        <v>Contact</v>
      </c>
      <c r="C94" s="2" t="s">
        <v>15</v>
      </c>
      <c r="D94" s="4">
        <v>71900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6">
      <c r="A95" s="3" t="str">
        <f>HYPERLINK("http://www.jureklepic.com/","Unspoken")</f>
        <v>Unspoken</v>
      </c>
      <c r="B95" s="3" t="str">
        <f>HYPERLINK("http://www.jureklepic.com/guest-blogging-subbmission/","Guidelines")</f>
        <v>Guidelines</v>
      </c>
      <c r="C95" s="2" t="s">
        <v>15</v>
      </c>
      <c r="D95" s="6">
        <v>88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6">
      <c r="A96" s="3" t="str">
        <f>HYPERLINK("http://musicgoat.com/","Music Goat")</f>
        <v>Music Goat</v>
      </c>
      <c r="B96" s="3" t="str">
        <f>HYPERLINK("http://musicgoat.com/want-to-do-a-guest-post","Guidelines")</f>
        <v>Guidelines</v>
      </c>
      <c r="C96" s="2" t="s">
        <v>16</v>
      </c>
      <c r="D96" s="4">
        <v>18700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5.75" customHeight="1" x14ac:dyDescent="0.6">
      <c r="A97" s="3" t="str">
        <f>HYPERLINK("http://www.musicmarketing.com/music-marketing.html","Music Marketing")</f>
        <v>Music Marketing</v>
      </c>
      <c r="B97" s="3" t="str">
        <f>HYPERLINK("http://www.musicmarketing.com/guest-post-guidelines.html","Guidelines")</f>
        <v>Guidelines</v>
      </c>
      <c r="C97" s="2" t="s">
        <v>16</v>
      </c>
      <c r="D97" s="4">
        <v>1900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5.75" customHeight="1" x14ac:dyDescent="0.6">
      <c r="A98" s="3" t="str">
        <f>HYPERLINK("http://blog.sonicbids.com/","Sonicbids")</f>
        <v>Sonicbids</v>
      </c>
      <c r="B98" s="3" t="str">
        <f>HYPERLINK("http://blog.sonicbids.com/write-for-sonicbids/","Guidelines")</f>
        <v>Guidelines</v>
      </c>
      <c r="C98" s="2" t="s">
        <v>16</v>
      </c>
      <c r="D98" s="4">
        <v>491500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5.75" customHeight="1" x14ac:dyDescent="0.6">
      <c r="A99" s="3" t="str">
        <f>HYPERLINK("http://www.zmemusic.com/","ZME Music")</f>
        <v>ZME Music</v>
      </c>
      <c r="B99" s="3" t="str">
        <f>HYPERLINK("http://www.zmemusic.com/write-for-us/","Guidelines")</f>
        <v>Guidelines</v>
      </c>
      <c r="C99" s="2" t="s">
        <v>16</v>
      </c>
      <c r="D99" s="4">
        <v>2100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5.75" customHeight="1" x14ac:dyDescent="0.6">
      <c r="A100" s="3" t="str">
        <f>HYPERLINK("http://mashable.com/","Mashable")</f>
        <v>Mashable</v>
      </c>
      <c r="B100" s="3" t="str">
        <f>HYPERLINK("http://mashable.com/submit/","Submit Form")</f>
        <v>Submit Form</v>
      </c>
      <c r="C100" s="2" t="s">
        <v>17</v>
      </c>
      <c r="D100" s="4">
        <v>56300000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5.75" customHeight="1" x14ac:dyDescent="0.6">
      <c r="A101" s="3" t="str">
        <f>HYPERLINK("http://www.salon.com/","Salon")</f>
        <v>Salon</v>
      </c>
      <c r="B101" s="3" t="str">
        <f>HYPERLINK("http://www.salon.com/about/submissions/","Guidelines")</f>
        <v>Guidelines</v>
      </c>
      <c r="C101" s="2" t="s">
        <v>17</v>
      </c>
      <c r="D101" s="4">
        <v>20300000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5.75" customHeight="1" x14ac:dyDescent="0.6">
      <c r="A102" s="3" t="str">
        <f>HYPERLINK("http://www.huffingtonpost.com/","The Huffington Post")</f>
        <v>The Huffington Post</v>
      </c>
      <c r="B102" s="3" t="str">
        <f>HYPERLINK("https://docs.google.com/a/guestblogging.com/forms/d/1dh09BIRPg548U-jxg-VwgYCPYmyufwTQg43a36tIf6k/viewform","Submit Form")</f>
        <v>Submit Form</v>
      </c>
      <c r="C102" s="2" t="s">
        <v>17</v>
      </c>
      <c r="D102" s="4">
        <v>4400000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5.75" customHeight="1" x14ac:dyDescent="0.6">
      <c r="A103" s="3" t="str">
        <f>HYPERLINK("http://afineparent.com/","A Fine Parent")</f>
        <v>A Fine Parent</v>
      </c>
      <c r="B103" s="3" t="str">
        <f>HYPERLINK("http://afineparent.com/write","Guidelines")</f>
        <v>Guidelines</v>
      </c>
      <c r="C103" s="2" t="s">
        <v>18</v>
      </c>
      <c r="D103" s="4">
        <v>74500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.75" customHeight="1" x14ac:dyDescent="0.6">
      <c r="A104" s="3" t="str">
        <f>HYPERLINK("http://www.bonbonbreak.com/","BonBon Break")</f>
        <v>BonBon Break</v>
      </c>
      <c r="B104" s="3" t="str">
        <f>HYPERLINK("http://www.bonbonbreak.com/submissions/","Guidelines")</f>
        <v>Guidelines</v>
      </c>
      <c r="C104" s="2" t="s">
        <v>18</v>
      </c>
      <c r="D104" s="4">
        <v>42200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5.75" customHeight="1" x14ac:dyDescent="0.6">
      <c r="A105" s="3" t="str">
        <f>HYPERLINK("http://www.icanteachmychild.com/","I Can Teach My Child!")</f>
        <v>I Can Teach My Child!</v>
      </c>
      <c r="B105" s="3" t="str">
        <f>HYPERLINK("http://www.icanteachmychild.com/guest-post-submission-guidelines/","Guidelines")</f>
        <v>Guidelines</v>
      </c>
      <c r="C105" s="2" t="s">
        <v>18</v>
      </c>
      <c r="D105" s="4">
        <v>331900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5.75" customHeight="1" x14ac:dyDescent="0.6">
      <c r="A106" s="3" t="str">
        <f>HYPERLINK("http://www.modernmom.com/","Modern Mom")</f>
        <v>Modern Mom</v>
      </c>
      <c r="B106" s="3" t="str">
        <f>HYPERLINK("http://www.modernmom.com/contact-modernmom","Contact")</f>
        <v>Contact</v>
      </c>
      <c r="C106" s="2" t="s">
        <v>18</v>
      </c>
      <c r="D106" s="4">
        <v>390500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5.75" customHeight="1" x14ac:dyDescent="0.6">
      <c r="A107" s="3" t="str">
        <f>HYPERLINK("http://www.mothering.com/","Mothering")</f>
        <v>Mothering</v>
      </c>
      <c r="B107" s="3" t="str">
        <f>HYPERLINK("http://www.mothering.com/articles/about/","Guidelines")</f>
        <v>Guidelines</v>
      </c>
      <c r="C107" s="2" t="s">
        <v>18</v>
      </c>
      <c r="D107" s="4">
        <v>1900000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5.75" customHeight="1" x14ac:dyDescent="0.6">
      <c r="A108" s="3" t="str">
        <f>HYPERLINK("http://www.scarymommy.com/","Scary Mommy")</f>
        <v>Scary Mommy</v>
      </c>
      <c r="B108" s="3" t="str">
        <f>HYPERLINK("http://www.scarymommy.com/write-for-scary-mommy/","Guidelines")</f>
        <v>Guidelines</v>
      </c>
      <c r="C108" s="2" t="s">
        <v>18</v>
      </c>
      <c r="D108" s="4">
        <v>6300000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5.75" customHeight="1" x14ac:dyDescent="0.6">
      <c r="A109" s="3" t="str">
        <f>HYPERLINK("http://smallnotebook.org/","Small Notebook")</f>
        <v>Small Notebook</v>
      </c>
      <c r="B109" s="3" t="str">
        <f>HYPERLINK("http://smallnotebook.org/guest-post-guidelines/","Guidelines")</f>
        <v>Guidelines</v>
      </c>
      <c r="C109" s="2" t="s">
        <v>18</v>
      </c>
      <c r="D109" s="4">
        <v>35200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5.75" customHeight="1" x14ac:dyDescent="0.6">
      <c r="A110" s="3" t="str">
        <f>HYPERLINK("http://goodmenproject.com/","The Good Men Project")</f>
        <v>The Good Men Project</v>
      </c>
      <c r="B110" s="3" t="str">
        <f>HYPERLINK("https://goodmenproject.submittable.com/submit","Submit Form")</f>
        <v>Submit Form</v>
      </c>
      <c r="C110" s="2" t="s">
        <v>18</v>
      </c>
      <c r="D110" s="4">
        <v>2200000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5.75" customHeight="1" x14ac:dyDescent="0.6">
      <c r="A111" s="3" t="str">
        <f>HYPERLINK("http://lifehacker.com/","Lifehacker")</f>
        <v>Lifehacker</v>
      </c>
      <c r="B111" s="3" t="str">
        <f>HYPERLINK("http://lifehacker.com/want-to-contribute-to-lifehacker-1174273961","Guidelines")</f>
        <v>Guidelines</v>
      </c>
      <c r="C111" s="2" t="s">
        <v>19</v>
      </c>
      <c r="D111" s="4">
        <v>426800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5.75" customHeight="1" x14ac:dyDescent="0.6">
      <c r="A112" s="3" t="str">
        <f>HYPERLINK("http://www.lifehack.org/","Lifehack")</f>
        <v>Lifehack</v>
      </c>
      <c r="B112" s="3" t="str">
        <f>HYPERLINK("http://www.lifehack.org/contribute","Guidelines")</f>
        <v>Guidelines</v>
      </c>
      <c r="C112" s="2" t="s">
        <v>19</v>
      </c>
      <c r="D112" s="4">
        <v>16300000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.75" customHeight="1" x14ac:dyDescent="0.6">
      <c r="A113" s="3" t="str">
        <f>HYPERLINK("http://www.pickthebrain.com/blog/","Pick the Brain")</f>
        <v>Pick the Brain</v>
      </c>
      <c r="B113" s="3" t="str">
        <f>HYPERLINK("http://www.pickthebrain.com/blog/write/","Guidelines")</f>
        <v>Guidelines</v>
      </c>
      <c r="C113" s="2" t="s">
        <v>19</v>
      </c>
      <c r="D113" s="4">
        <v>540700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.75" customHeight="1" x14ac:dyDescent="0.6">
      <c r="A114" s="3" t="str">
        <f>HYPERLINK("http://fourhourworkweek.com/blog/","The Blog of Tim Ferriss")</f>
        <v>The Blog of Tim Ferriss</v>
      </c>
      <c r="B114" s="3" t="str">
        <f>HYPERLINK("http://fourhourworkweek.com/guest-post/","Guidelines")</f>
        <v>Guidelines</v>
      </c>
      <c r="C114" s="2" t="s">
        <v>19</v>
      </c>
      <c r="D114" s="4">
        <v>1100000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.75" customHeight="1" x14ac:dyDescent="0.6">
      <c r="A115" s="3" t="str">
        <f>HYPERLINK("http://timemanagementninja.com/","Time Management Ninja")</f>
        <v>Time Management Ninja</v>
      </c>
      <c r="B115" s="3" t="str">
        <f>HYPERLINK("http://timemanagementninja.com/guest-post/","Guidelines")</f>
        <v>Guidelines</v>
      </c>
      <c r="C115" s="2" t="s">
        <v>19</v>
      </c>
      <c r="D115" s="4">
        <v>115500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.75" customHeight="1" x14ac:dyDescent="0.6">
      <c r="A116" s="3" t="str">
        <f>HYPERLINK("http://www.adaringadventure.com/","A Daring Adventure")</f>
        <v>A Daring Adventure</v>
      </c>
      <c r="B116" s="3" t="str">
        <f>HYPERLINK("http://www.adaringadventure.com/life-coach-blog-guest-post-requirements/","Guidelines")</f>
        <v>Guidelines</v>
      </c>
      <c r="C116" s="2" t="s">
        <v>20</v>
      </c>
      <c r="D116" s="4">
        <v>24100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.75" customHeight="1" x14ac:dyDescent="0.6">
      <c r="A117" s="3" t="str">
        <f>HYPERLINK("http://www.aha-now.com/","Aha!Now")</f>
        <v>Aha!Now</v>
      </c>
      <c r="B117" s="3" t="str">
        <f>HYPERLINK("http://www.aha-now.com/guest-blog-post-opportunity/","Guidelines")</f>
        <v>Guidelines</v>
      </c>
      <c r="C117" s="2" t="s">
        <v>20</v>
      </c>
      <c r="D117" s="4">
        <v>23400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.75" customHeight="1" x14ac:dyDescent="0.6">
      <c r="A118" s="3" t="str">
        <f>HYPERLINK("http://www.stevenaitchison.co.uk/blog/","Change your thoughts, Change your life")</f>
        <v>Change your thoughts, Change your life</v>
      </c>
      <c r="B118" s="3" t="str">
        <f>HYPERLINK("http://www.stevenaitchison.co.uk/blog/contribute/","Guidelines")</f>
        <v>Guidelines</v>
      </c>
      <c r="C118" s="2" t="s">
        <v>20</v>
      </c>
      <c r="D118" s="4">
        <v>517500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.75" customHeight="1" x14ac:dyDescent="0.6">
      <c r="A119" s="3" t="str">
        <f>HYPERLINK("http://www.dumblittleman.com/","Dumb Little Man")</f>
        <v>Dumb Little Man</v>
      </c>
      <c r="B119" s="3" t="str">
        <f>HYPERLINK("http://www.dumblittleman.com/submit/","Submission Form")</f>
        <v>Submission Form</v>
      </c>
      <c r="C119" s="2" t="s">
        <v>20</v>
      </c>
      <c r="D119" s="4">
        <v>471400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.75" customHeight="1" x14ac:dyDescent="0.6">
      <c r="A120" s="3" t="str">
        <f>HYPERLINK("http://www.finerminds.com/","Finer Minds")</f>
        <v>Finer Minds</v>
      </c>
      <c r="B120" s="3" t="str">
        <f>HYPERLINK("http://www.finerminds.com/career-entrepreneurship/write-for-us-submit-your-article-to-finerminds/","Guidelines")</f>
        <v>Guidelines</v>
      </c>
      <c r="C120" s="2" t="s">
        <v>20</v>
      </c>
      <c r="D120" s="4">
        <v>103800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.75" customHeight="1" x14ac:dyDescent="0.6">
      <c r="A121" s="3" t="str">
        <f>HYPERLINK("http://goodlifezen.com/","Goodlife ZEN")</f>
        <v>Goodlife ZEN</v>
      </c>
      <c r="B121" s="3" t="str">
        <f>HYPERLINK("http://goodlifezen.com/contact/","Contact")</f>
        <v>Contact</v>
      </c>
      <c r="C121" s="2" t="s">
        <v>20</v>
      </c>
      <c r="D121" s="4">
        <v>77700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.75" customHeight="1" x14ac:dyDescent="0.6">
      <c r="A122" s="3" t="str">
        <f>HYPERLINK("http://www.positivelypositive.com/","Positively Positive")</f>
        <v>Positively Positive</v>
      </c>
      <c r="B122" s="3" t="str">
        <f>HYPERLINK("http://www.positivelypositive.com/submit-a-story/","Guidelines")</f>
        <v>Guidelines</v>
      </c>
      <c r="C122" s="2" t="s">
        <v>20</v>
      </c>
      <c r="D122" s="4">
        <v>138400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.75" customHeight="1" x14ac:dyDescent="0.6">
      <c r="A123" s="3" t="str">
        <f>HYPERLINK("http://www.purposefairy.com/","Purpose Fairy")</f>
        <v>Purpose Fairy</v>
      </c>
      <c r="B123" s="3" t="str">
        <f>HYPERLINK("http://www.purposefairy.com/write-for-us/","Guidelines")</f>
        <v>Guidelines</v>
      </c>
      <c r="C123" s="2" t="s">
        <v>20</v>
      </c>
      <c r="D123" s="4">
        <v>186000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5.75" customHeight="1" x14ac:dyDescent="0.6">
      <c r="A124" s="3" t="str">
        <f>HYPERLINK("http://fourhourworkweek.com/blog/","The Blog of Tim Ferriss")</f>
        <v>The Blog of Tim Ferriss</v>
      </c>
      <c r="B124" s="3" t="str">
        <f>HYPERLINK("http://fourhourworkweek.com/guest-post/","Guidelines")</f>
        <v>Guidelines</v>
      </c>
      <c r="C124" s="2" t="s">
        <v>20</v>
      </c>
      <c r="D124" s="4">
        <v>1100000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.75" customHeight="1" x14ac:dyDescent="0.6">
      <c r="A125" s="3" t="str">
        <f>HYPERLINK("http://www.thebridgemaker.com/","The BridgeMaker")</f>
        <v>The BridgeMaker</v>
      </c>
      <c r="B125" s="3" t="str">
        <f>HYPERLINK("http://www.thebridgemaker.com/submit-a-post/","Guidelines")</f>
        <v>Guidelines</v>
      </c>
      <c r="C125" s="2" t="s">
        <v>20</v>
      </c>
      <c r="D125" s="4">
        <v>63100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.75" customHeight="1" x14ac:dyDescent="0.6">
      <c r="A126" s="3" t="str">
        <f>HYPERLINK("http://www.thechangeblog.com/","The Change Blog")</f>
        <v>The Change Blog</v>
      </c>
      <c r="B126" s="3" t="str">
        <f>HYPERLINK("http://www.thechangeblog.com/contribute/","Guidelines")</f>
        <v>Guidelines</v>
      </c>
      <c r="C126" s="2" t="s">
        <v>20</v>
      </c>
      <c r="D126" s="4">
        <v>136100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.75" customHeight="1" x14ac:dyDescent="0.6">
      <c r="A127" s="3" t="str">
        <f>HYPERLINK("http://themindunleashed.org/","The Mind Unleashed")</f>
        <v>The Mind Unleashed</v>
      </c>
      <c r="B127" s="3" t="str">
        <f>HYPERLINK("http://themindunleashed.org/submit-content","Guidelines")</f>
        <v>Guidelines</v>
      </c>
      <c r="C127" s="2" t="s">
        <v>20</v>
      </c>
      <c r="D127" s="4">
        <v>2100000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.75" customHeight="1" x14ac:dyDescent="0.6">
      <c r="A128" s="3" t="str">
        <f>HYPERLINK("http://thinksimplenow.com/","Think Simple Now")</f>
        <v>Think Simple Now</v>
      </c>
      <c r="B128" s="3" t="str">
        <f>HYPERLINK("http://thinksimplenow.com/start-writing/","Guidelines")</f>
        <v>Guidelines</v>
      </c>
      <c r="C128" s="2" t="s">
        <v>20</v>
      </c>
      <c r="D128" s="4">
        <v>75500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5.75" customHeight="1" x14ac:dyDescent="0.6">
      <c r="A129" s="3" t="str">
        <f>HYPERLINK("http://tinybuddha.com/","Tiny Buddha")</f>
        <v>Tiny Buddha</v>
      </c>
      <c r="B129" s="3" t="str">
        <f>HYPERLINK("http://tinybuddha.com/get-featured/","Guidelines")</f>
        <v>Guidelines</v>
      </c>
      <c r="C129" s="2" t="s">
        <v>20</v>
      </c>
      <c r="D129" s="4">
        <v>3100000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5.75" customHeight="1" x14ac:dyDescent="0.6">
      <c r="A130" s="3" t="str">
        <f>HYPERLINK("http://www.golfwrx.com/","GolfWRX")</f>
        <v>GolfWRX</v>
      </c>
      <c r="B130" s="3" t="str">
        <f>HYPERLINK("http://www.golfwrx.com/write-for-golfwrx/","Guidelines")</f>
        <v>Guidelines</v>
      </c>
      <c r="C130" s="2" t="s">
        <v>21</v>
      </c>
      <c r="D130" s="4">
        <v>2200000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5.75" customHeight="1" x14ac:dyDescent="0.6">
      <c r="A131" s="3" t="str">
        <f>HYPERLINK("http://www.labnol.org/","Digital Inspiration")</f>
        <v>Digital Inspiration</v>
      </c>
      <c r="B131" s="3" t="str">
        <f>HYPERLINK("http://www.labnol.org/write/","Guidelines")</f>
        <v>Guidelines</v>
      </c>
      <c r="C131" s="2" t="s">
        <v>22</v>
      </c>
      <c r="D131" s="4">
        <v>3700000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5.75" customHeight="1" x14ac:dyDescent="0.6">
      <c r="A132" s="3" t="str">
        <f>HYPERLINK("http://www.techlila.com/","TechLila")</f>
        <v>TechLila</v>
      </c>
      <c r="B132" s="3" t="str">
        <f>HYPERLINK("http://www.techlila.com/write-for-us/","Guidelines")</f>
        <v>Guidelines</v>
      </c>
      <c r="C132" s="2" t="s">
        <v>22</v>
      </c>
      <c r="D132" s="4">
        <v>85900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5.75" customHeight="1" x14ac:dyDescent="0.6">
      <c r="A133" s="3" t="str">
        <f>HYPERLINK("http://www.theverge.com/","The Verge")</f>
        <v>The Verge</v>
      </c>
      <c r="B133" s="3" t="str">
        <f>HYPERLINK("http://www.theverge.com/write-for-the-verge","Guidelines")</f>
        <v>Guidelines</v>
      </c>
      <c r="C133" s="2" t="s">
        <v>22</v>
      </c>
      <c r="D133" s="4">
        <v>53100000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5.75" customHeight="1" x14ac:dyDescent="0.6">
      <c r="A134" s="3" t="str">
        <f>HYPERLINK("http://1stwebdesigner.com/","1stWebDesigner")</f>
        <v>1stWebDesigner</v>
      </c>
      <c r="B134" s="3" t="str">
        <f>HYPERLINK("http://1stwebdesigner.com/contribute/","Guidelines")</f>
        <v>Guidelines</v>
      </c>
      <c r="C134" s="2" t="s">
        <v>23</v>
      </c>
      <c r="D134" s="4">
        <v>1100000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5.75" customHeight="1" x14ac:dyDescent="0.6">
      <c r="A135" s="3" t="str">
        <f>HYPERLINK("http://alistapart.com/","A List Apart")</f>
        <v>A List Apart</v>
      </c>
      <c r="B135" s="3" t="str">
        <f>HYPERLINK("http://alistapart.com/about/contribute","Guidelines")</f>
        <v>Guidelines</v>
      </c>
      <c r="C135" s="2" t="s">
        <v>23</v>
      </c>
      <c r="D135" s="4">
        <v>957300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5.75" customHeight="1" x14ac:dyDescent="0.6">
      <c r="A136" s="3" t="str">
        <f>HYPERLINK("http://www.onextrapixel.com/","Onextrapixel")</f>
        <v>Onextrapixel</v>
      </c>
      <c r="B136" s="3" t="str">
        <f>HYPERLINK("http://www.onextrapixel.com/write-for-us/","Guidelines")</f>
        <v>Guidelines</v>
      </c>
      <c r="C136" s="2" t="s">
        <v>23</v>
      </c>
      <c r="D136" s="4">
        <v>585100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5.75" customHeight="1" x14ac:dyDescent="0.6">
      <c r="A137" s="3" t="str">
        <f>HYPERLINK("http://sixrevisions.com/","Six Revisions")</f>
        <v>Six Revisions</v>
      </c>
      <c r="B137" s="3" t="str">
        <f>HYPERLINK("http://sixrevisions.com/","Contact")</f>
        <v>Contact</v>
      </c>
      <c r="C137" s="2" t="s">
        <v>23</v>
      </c>
      <c r="D137" s="4">
        <v>611500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5.75" customHeight="1" x14ac:dyDescent="0.6">
      <c r="A138" s="3" t="str">
        <f>HYPERLINK("http://www.smashingmagazine.com/","Smashing Magazine")</f>
        <v>Smashing Magazine</v>
      </c>
      <c r="B138" s="3" t="str">
        <f>HYPERLINK("http://www.smashingmagazine.com/how-to-become-a-smashing-magazine-author/","Guidelines")</f>
        <v>Guidelines</v>
      </c>
      <c r="C138" s="2" t="s">
        <v>23</v>
      </c>
      <c r="D138" s="4">
        <v>6300000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5.75" customHeight="1" x14ac:dyDescent="0.6">
      <c r="A139" s="3" t="str">
        <f>HYPERLINK("http://blog.teamtreehouse.com/","Treehouse Blog")</f>
        <v>Treehouse Blog</v>
      </c>
      <c r="B139" s="3" t="str">
        <f>HYPERLINK("http://blog.teamtreehouse.com/write-for-treehouse","Guidelines")</f>
        <v>Guidelines</v>
      </c>
      <c r="C139" s="2" t="s">
        <v>23</v>
      </c>
      <c r="D139" s="4">
        <v>1700000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5.75" customHeight="1" x14ac:dyDescent="0.6">
      <c r="A140" s="3" t="str">
        <f>HYPERLINK("http://www.vandelaydesign.com/","Vandelay Design")</f>
        <v>Vandelay Design</v>
      </c>
      <c r="B140" s="3" t="str">
        <f>HYPERLINK("http://www.vandelaydesign.com/write-for-us/","Guidelines")</f>
        <v>Guidelines</v>
      </c>
      <c r="C140" s="2" t="s">
        <v>23</v>
      </c>
      <c r="D140" s="4">
        <v>981500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5.75" customHeight="1" x14ac:dyDescent="0.6">
      <c r="A141" s="3" t="str">
        <f>HYPERLINK("http://webdesignledger.com/","Web Design Ledger")</f>
        <v>Web Design Ledger</v>
      </c>
      <c r="B141" s="3" t="str">
        <f>HYPERLINK("http://webdesignledger.com/contact","Contact")</f>
        <v>Contact</v>
      </c>
      <c r="C141" s="2" t="s">
        <v>23</v>
      </c>
      <c r="D141" s="4">
        <v>631400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5.75" customHeight="1" x14ac:dyDescent="0.6">
      <c r="A142" s="3" t="str">
        <f>HYPERLINK("http://webdesignerwall.com/","Web Designer Wall")</f>
        <v>Web Designer Wall</v>
      </c>
      <c r="B142" s="3" t="str">
        <f>HYPERLINK("http://webdesignerwall.com/contact","Contact")</f>
        <v>Contact</v>
      </c>
      <c r="C142" s="2" t="s">
        <v>23</v>
      </c>
      <c r="D142" s="4">
        <v>214100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5.75" customHeight="1" x14ac:dyDescent="0.6">
      <c r="A143" s="3" t="str">
        <f>HYPERLINK("http://www.webdesignerdepot.com/","Webdesigner Depot")</f>
        <v>Webdesigner Depot</v>
      </c>
      <c r="B143" s="3" t="str">
        <f>HYPERLINK("http://www.webdesignerdepot.com/write-for-us/","Guidelines")</f>
        <v>Guidelines</v>
      </c>
      <c r="C143" s="2" t="s">
        <v>23</v>
      </c>
      <c r="D143" s="4">
        <v>2600000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5.75" customHeight="1" x14ac:dyDescent="0.6">
      <c r="A144" s="3" t="str">
        <f>HYPERLINK("http://www.makealivingwriting.com/","Make a Living Writing")</f>
        <v>Make a Living Writing</v>
      </c>
      <c r="B144" s="3" t="str">
        <f>HYPERLINK("http://www.makealivingwriting.com/why-i-pay-writers/","Guidelines")</f>
        <v>Guidelines</v>
      </c>
      <c r="C144" s="2" t="s">
        <v>24</v>
      </c>
      <c r="D144" s="4">
        <v>215300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5.75" customHeight="1" x14ac:dyDescent="0.6">
      <c r="A145" s="3" t="str">
        <f>HYPERLINK("http://menwithpens.ca/","Men With Pens")</f>
        <v>Men With Pens</v>
      </c>
      <c r="B145" s="3" t="str">
        <f>HYPERLINK("http://menwithpens.ca/guest-post-guidelines/","Guidelines")</f>
        <v>Guidelines</v>
      </c>
      <c r="C145" s="2" t="s">
        <v>24</v>
      </c>
      <c r="D145" s="4">
        <v>52900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5.75" customHeight="1" x14ac:dyDescent="0.6">
      <c r="A146" s="3" t="str">
        <f>HYPERLINK("http://thewritelife.com/","The Write Life")</f>
        <v>The Write Life</v>
      </c>
      <c r="B146" s="3" t="str">
        <f>HYPERLINK("http://thewritelife.com/write-for-us/","Guidelines")</f>
        <v>Guidelines</v>
      </c>
      <c r="C146" s="2" t="s">
        <v>24</v>
      </c>
      <c r="D146" s="4">
        <v>638300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5.75" customHeight="1" x14ac:dyDescent="0.6">
      <c r="A147" s="3" t="str">
        <f>HYPERLINK("http://thewritepractice.com/","The Write Practice")</f>
        <v>The Write Practice</v>
      </c>
      <c r="B147" s="3" t="str">
        <f>HYPERLINK("http://thewritepractice.com/guest-post/","Guidelines")</f>
        <v>Guidelines</v>
      </c>
      <c r="C147" s="2" t="s">
        <v>24</v>
      </c>
      <c r="D147" s="4">
        <v>860400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5.75" customHeight="1" x14ac:dyDescent="0.6">
      <c r="A148" s="3" t="str">
        <f>HYPERLINK("http://writetodone.com/","Write to Done")</f>
        <v>Write to Done</v>
      </c>
      <c r="B148" s="3" t="str">
        <f>HYPERLINK("http://writetodone.com/guest-posts-guidelines/","Guidelines")</f>
        <v>Guidelines</v>
      </c>
      <c r="C148" s="2" t="s">
        <v>24</v>
      </c>
      <c r="D148" s="4">
        <v>188800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5.75" customHeight="1" x14ac:dyDescent="0.6">
      <c r="A149" s="3" t="str">
        <f>HYPERLINK("http://writerunboxed.com/","Writer Unboxed")</f>
        <v>Writer Unboxed</v>
      </c>
      <c r="B149" s="3" t="str">
        <f>HYPERLINK("http://writerunboxed.com/contactwu/","Guidelines")</f>
        <v>Guidelines</v>
      </c>
      <c r="C149" s="2" t="s">
        <v>24</v>
      </c>
      <c r="D149" s="4">
        <v>105900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5.75" customHeight="1" x14ac:dyDescent="0.6">
      <c r="A150" s="3" t="str">
        <f>HYPERLINK("http://www.writingforward.com/","Writing Forward")</f>
        <v>Writing Forward</v>
      </c>
      <c r="B150" s="3" t="str">
        <f>HYPERLINK("http://www.writingforward.com/blog/submission-guidelines","Guidelines")</f>
        <v>Guidelines</v>
      </c>
      <c r="C150" s="2" t="s">
        <v>24</v>
      </c>
      <c r="D150" s="4">
        <v>148100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5.75" customHeight="1" x14ac:dyDescent="0.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5.75" customHeight="1" x14ac:dyDescent="0.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5.75" customHeight="1" x14ac:dyDescent="0.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5.75" customHeight="1" x14ac:dyDescent="0.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5.75" customHeight="1" x14ac:dyDescent="0.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5.75" customHeight="1" x14ac:dyDescent="0.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5.75" customHeight="1" x14ac:dyDescent="0.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5.75" customHeight="1" x14ac:dyDescent="0.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5.75" customHeight="1" x14ac:dyDescent="0.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5.75" customHeight="1" x14ac:dyDescent="0.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.75" customHeight="1" x14ac:dyDescent="0.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.75" customHeight="1" x14ac:dyDescent="0.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.75" customHeight="1" x14ac:dyDescent="0.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.75" customHeight="1" x14ac:dyDescent="0.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.75" customHeight="1" x14ac:dyDescent="0.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.75" customHeight="1" x14ac:dyDescent="0.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.75" customHeight="1" x14ac:dyDescent="0.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.75" customHeight="1" x14ac:dyDescent="0.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.75" customHeight="1" x14ac:dyDescent="0.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.75" customHeight="1" x14ac:dyDescent="0.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.75" customHeight="1" x14ac:dyDescent="0.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.75" customHeight="1" x14ac:dyDescent="0.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.75" customHeight="1" x14ac:dyDescent="0.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.75" customHeight="1" x14ac:dyDescent="0.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.75" customHeight="1" x14ac:dyDescent="0.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.75" customHeight="1" x14ac:dyDescent="0.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5.75" customHeight="1" x14ac:dyDescent="0.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5.75" customHeight="1" x14ac:dyDescent="0.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5.75" customHeight="1" x14ac:dyDescent="0.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5.75" customHeight="1" x14ac:dyDescent="0.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5.75" customHeight="1" x14ac:dyDescent="0.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5.75" customHeight="1" x14ac:dyDescent="0.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5.75" customHeight="1" x14ac:dyDescent="0.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5.75" customHeight="1" x14ac:dyDescent="0.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5.75" customHeight="1" x14ac:dyDescent="0.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5.75" customHeight="1" x14ac:dyDescent="0.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5.75" customHeight="1" x14ac:dyDescent="0.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5.75" customHeight="1" x14ac:dyDescent="0.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5.75" customHeight="1" x14ac:dyDescent="0.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5.75" customHeight="1" x14ac:dyDescent="0.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5.75" customHeight="1" x14ac:dyDescent="0.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5.75" customHeight="1" x14ac:dyDescent="0.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.75" customHeight="1" x14ac:dyDescent="0.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.75" customHeight="1" x14ac:dyDescent="0.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.75" customHeight="1" x14ac:dyDescent="0.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.75" customHeight="1" x14ac:dyDescent="0.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.75" customHeight="1" x14ac:dyDescent="0.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.75" customHeight="1" x14ac:dyDescent="0.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.75" customHeight="1" x14ac:dyDescent="0.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.75" customHeight="1" x14ac:dyDescent="0.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.75" customHeight="1" x14ac:dyDescent="0.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.75" customHeight="1" x14ac:dyDescent="0.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.75" customHeight="1" x14ac:dyDescent="0.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.75" customHeight="1" x14ac:dyDescent="0.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5.75" customHeight="1" x14ac:dyDescent="0.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.75" customHeight="1" x14ac:dyDescent="0.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.75" customHeight="1" x14ac:dyDescent="0.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5.75" customHeight="1" x14ac:dyDescent="0.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5.75" customHeight="1" x14ac:dyDescent="0.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5.75" customHeight="1" x14ac:dyDescent="0.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5.75" customHeight="1" x14ac:dyDescent="0.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5.75" customHeight="1" x14ac:dyDescent="0.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5.75" customHeight="1" x14ac:dyDescent="0.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.75" customHeight="1" x14ac:dyDescent="0.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.75" customHeight="1" x14ac:dyDescent="0.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.75" customHeight="1" x14ac:dyDescent="0.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.75" customHeight="1" x14ac:dyDescent="0.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.75" customHeight="1" x14ac:dyDescent="0.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.75" customHeight="1" x14ac:dyDescent="0.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.75" customHeight="1" x14ac:dyDescent="0.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.75" customHeight="1" x14ac:dyDescent="0.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.75" customHeight="1" x14ac:dyDescent="0.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5.75" customHeight="1" x14ac:dyDescent="0.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5.75" customHeight="1" x14ac:dyDescent="0.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5.75" customHeight="1" x14ac:dyDescent="0.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5.75" customHeight="1" x14ac:dyDescent="0.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5.75" customHeight="1" x14ac:dyDescent="0.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5.75" customHeight="1" x14ac:dyDescent="0.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5.75" customHeight="1" x14ac:dyDescent="0.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5.75" customHeight="1" x14ac:dyDescent="0.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5.75" customHeight="1" x14ac:dyDescent="0.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5.75" customHeight="1" x14ac:dyDescent="0.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5.75" customHeight="1" x14ac:dyDescent="0.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5.75" customHeight="1" x14ac:dyDescent="0.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5.75" customHeight="1" x14ac:dyDescent="0.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5.75" customHeight="1" x14ac:dyDescent="0.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5.75" customHeight="1" x14ac:dyDescent="0.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5.75" customHeight="1" x14ac:dyDescent="0.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5.75" customHeight="1" x14ac:dyDescent="0.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5.75" customHeight="1" x14ac:dyDescent="0.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5.75" customHeight="1" x14ac:dyDescent="0.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5.75" customHeight="1" x14ac:dyDescent="0.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5.75" customHeight="1" x14ac:dyDescent="0.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5.75" customHeight="1" x14ac:dyDescent="0.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5.75" customHeight="1" x14ac:dyDescent="0.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5.75" customHeight="1" x14ac:dyDescent="0.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5.75" customHeight="1" x14ac:dyDescent="0.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5.75" customHeight="1" x14ac:dyDescent="0.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5.75" customHeight="1" x14ac:dyDescent="0.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5.75" customHeight="1" x14ac:dyDescent="0.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5.75" customHeight="1" x14ac:dyDescent="0.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5.75" customHeight="1" x14ac:dyDescent="0.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5.75" customHeight="1" x14ac:dyDescent="0.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5.75" customHeight="1" x14ac:dyDescent="0.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5.75" customHeight="1" x14ac:dyDescent="0.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5.75" customHeight="1" x14ac:dyDescent="0.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5.75" customHeight="1" x14ac:dyDescent="0.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5.75" customHeight="1" x14ac:dyDescent="0.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5.75" customHeight="1" x14ac:dyDescent="0.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5.75" customHeight="1" x14ac:dyDescent="0.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5.75" customHeight="1" x14ac:dyDescent="0.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5.75" customHeight="1" x14ac:dyDescent="0.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5.75" customHeight="1" x14ac:dyDescent="0.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5.75" customHeight="1" x14ac:dyDescent="0.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5.75" customHeight="1" x14ac:dyDescent="0.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5.75" customHeight="1" x14ac:dyDescent="0.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5.75" customHeight="1" x14ac:dyDescent="0.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5.75" customHeight="1" x14ac:dyDescent="0.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5.75" customHeight="1" x14ac:dyDescent="0.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5.75" customHeight="1" x14ac:dyDescent="0.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5.75" customHeight="1" x14ac:dyDescent="0.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5.75" customHeight="1" x14ac:dyDescent="0.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5.75" customHeight="1" x14ac:dyDescent="0.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5.75" customHeight="1" x14ac:dyDescent="0.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5.75" customHeight="1" x14ac:dyDescent="0.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5.75" customHeight="1" x14ac:dyDescent="0.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5.75" customHeight="1" x14ac:dyDescent="0.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5.75" customHeight="1" x14ac:dyDescent="0.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5.75" customHeight="1" x14ac:dyDescent="0.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5.75" customHeight="1" x14ac:dyDescent="0.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5.75" customHeight="1" x14ac:dyDescent="0.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5.75" customHeight="1" x14ac:dyDescent="0.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5.75" customHeight="1" x14ac:dyDescent="0.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5.75" customHeight="1" x14ac:dyDescent="0.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5.75" customHeight="1" x14ac:dyDescent="0.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5.75" customHeight="1" x14ac:dyDescent="0.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5.75" customHeight="1" x14ac:dyDescent="0.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5.75" customHeight="1" x14ac:dyDescent="0.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5.75" customHeight="1" x14ac:dyDescent="0.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5.75" customHeight="1" x14ac:dyDescent="0.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5.75" customHeight="1" x14ac:dyDescent="0.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5.75" customHeight="1" x14ac:dyDescent="0.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5.75" customHeight="1" x14ac:dyDescent="0.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5.75" customHeight="1" x14ac:dyDescent="0.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5.75" customHeight="1" x14ac:dyDescent="0.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5.75" customHeight="1" x14ac:dyDescent="0.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5.75" customHeight="1" x14ac:dyDescent="0.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5.75" customHeight="1" x14ac:dyDescent="0.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5.75" customHeight="1" x14ac:dyDescent="0.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5.75" customHeight="1" x14ac:dyDescent="0.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5.75" customHeight="1" x14ac:dyDescent="0.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5.75" customHeight="1" x14ac:dyDescent="0.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5.75" customHeight="1" x14ac:dyDescent="0.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5.75" customHeight="1" x14ac:dyDescent="0.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5.75" customHeight="1" x14ac:dyDescent="0.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5.75" customHeight="1" x14ac:dyDescent="0.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5.75" customHeight="1" x14ac:dyDescent="0.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5.75" customHeight="1" x14ac:dyDescent="0.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5.75" customHeight="1" x14ac:dyDescent="0.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5.75" customHeight="1" x14ac:dyDescent="0.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5.75" customHeight="1" x14ac:dyDescent="0.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5.75" customHeight="1" x14ac:dyDescent="0.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5.75" customHeight="1" x14ac:dyDescent="0.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5.75" customHeight="1" x14ac:dyDescent="0.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5.75" customHeight="1" x14ac:dyDescent="0.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5.75" customHeight="1" x14ac:dyDescent="0.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5.75" customHeight="1" x14ac:dyDescent="0.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5.75" customHeight="1" x14ac:dyDescent="0.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5.75" customHeight="1" x14ac:dyDescent="0.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5.75" customHeight="1" x14ac:dyDescent="0.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5.75" customHeight="1" x14ac:dyDescent="0.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5.75" customHeight="1" x14ac:dyDescent="0.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5.75" customHeight="1" x14ac:dyDescent="0.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5.75" customHeight="1" x14ac:dyDescent="0.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5.75" customHeight="1" x14ac:dyDescent="0.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5.75" customHeight="1" x14ac:dyDescent="0.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.75" customHeight="1" x14ac:dyDescent="0.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5.75" customHeight="1" x14ac:dyDescent="0.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5.75" customHeight="1" x14ac:dyDescent="0.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5.75" customHeight="1" x14ac:dyDescent="0.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5.75" customHeight="1" x14ac:dyDescent="0.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5.75" customHeight="1" x14ac:dyDescent="0.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5.75" customHeight="1" x14ac:dyDescent="0.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5.75" customHeight="1" x14ac:dyDescent="0.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5.75" customHeight="1" x14ac:dyDescent="0.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5.75" customHeight="1" x14ac:dyDescent="0.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5.75" customHeight="1" x14ac:dyDescent="0.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5.75" customHeight="1" x14ac:dyDescent="0.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5.75" customHeight="1" x14ac:dyDescent="0.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5.75" customHeight="1" x14ac:dyDescent="0.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5.75" customHeight="1" x14ac:dyDescent="0.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5.75" customHeight="1" x14ac:dyDescent="0.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5.75" customHeight="1" x14ac:dyDescent="0.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5.75" customHeight="1" x14ac:dyDescent="0.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5.75" customHeight="1" x14ac:dyDescent="0.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5.75" customHeight="1" x14ac:dyDescent="0.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5.75" customHeight="1" x14ac:dyDescent="0.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5.75" customHeight="1" x14ac:dyDescent="0.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5.75" customHeight="1" x14ac:dyDescent="0.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5.75" customHeight="1" x14ac:dyDescent="0.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5.75" customHeight="1" x14ac:dyDescent="0.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5.75" customHeight="1" x14ac:dyDescent="0.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5.75" customHeight="1" x14ac:dyDescent="0.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5.75" customHeight="1" x14ac:dyDescent="0.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5.75" customHeight="1" x14ac:dyDescent="0.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5.75" customHeight="1" x14ac:dyDescent="0.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5.75" customHeight="1" x14ac:dyDescent="0.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5.75" customHeight="1" x14ac:dyDescent="0.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5.75" customHeight="1" x14ac:dyDescent="0.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5.75" customHeight="1" x14ac:dyDescent="0.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5.75" customHeight="1" x14ac:dyDescent="0.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5.75" customHeight="1" x14ac:dyDescent="0.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5.75" customHeight="1" x14ac:dyDescent="0.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5.75" customHeight="1" x14ac:dyDescent="0.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5.75" customHeight="1" x14ac:dyDescent="0.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5.75" customHeight="1" x14ac:dyDescent="0.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5.75" customHeight="1" x14ac:dyDescent="0.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5.75" customHeight="1" x14ac:dyDescent="0.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5.75" customHeight="1" x14ac:dyDescent="0.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5.75" customHeight="1" x14ac:dyDescent="0.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5.75" customHeight="1" x14ac:dyDescent="0.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5.75" customHeight="1" x14ac:dyDescent="0.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5.75" customHeight="1" x14ac:dyDescent="0.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5.75" customHeight="1" x14ac:dyDescent="0.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5.75" customHeight="1" x14ac:dyDescent="0.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5.75" customHeight="1" x14ac:dyDescent="0.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5.75" customHeight="1" x14ac:dyDescent="0.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5.75" customHeight="1" x14ac:dyDescent="0.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5.75" customHeight="1" x14ac:dyDescent="0.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5.75" customHeight="1" x14ac:dyDescent="0.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5.75" customHeight="1" x14ac:dyDescent="0.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5.75" customHeight="1" x14ac:dyDescent="0.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5.75" customHeight="1" x14ac:dyDescent="0.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5.75" customHeight="1" x14ac:dyDescent="0.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5.75" customHeight="1" x14ac:dyDescent="0.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5.75" customHeight="1" x14ac:dyDescent="0.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5.75" customHeight="1" x14ac:dyDescent="0.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5.75" customHeight="1" x14ac:dyDescent="0.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5.75" customHeight="1" x14ac:dyDescent="0.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5.75" customHeight="1" x14ac:dyDescent="0.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5.75" customHeight="1" x14ac:dyDescent="0.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5.75" customHeight="1" x14ac:dyDescent="0.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5.75" customHeight="1" x14ac:dyDescent="0.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5.75" customHeight="1" x14ac:dyDescent="0.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5.75" customHeight="1" x14ac:dyDescent="0.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5.75" customHeight="1" x14ac:dyDescent="0.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5.75" customHeight="1" x14ac:dyDescent="0.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5.75" customHeight="1" x14ac:dyDescent="0.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5.75" customHeight="1" x14ac:dyDescent="0.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5.75" customHeight="1" x14ac:dyDescent="0.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5.75" customHeight="1" x14ac:dyDescent="0.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5.75" customHeight="1" x14ac:dyDescent="0.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5.75" customHeight="1" x14ac:dyDescent="0.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5.75" customHeight="1" x14ac:dyDescent="0.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5.75" customHeight="1" x14ac:dyDescent="0.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5.75" customHeight="1" x14ac:dyDescent="0.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5.75" customHeight="1" x14ac:dyDescent="0.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5.75" customHeight="1" x14ac:dyDescent="0.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5.75" customHeight="1" x14ac:dyDescent="0.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5.75" customHeight="1" x14ac:dyDescent="0.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5.75" customHeight="1" x14ac:dyDescent="0.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5.75" customHeight="1" x14ac:dyDescent="0.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5.75" customHeight="1" x14ac:dyDescent="0.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5.75" customHeight="1" x14ac:dyDescent="0.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5.75" customHeight="1" x14ac:dyDescent="0.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5.75" customHeight="1" x14ac:dyDescent="0.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5.75" customHeight="1" x14ac:dyDescent="0.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5.75" customHeight="1" x14ac:dyDescent="0.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5.75" customHeight="1" x14ac:dyDescent="0.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5.75" customHeight="1" x14ac:dyDescent="0.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5.75" customHeight="1" x14ac:dyDescent="0.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5.75" customHeight="1" x14ac:dyDescent="0.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5.75" customHeight="1" x14ac:dyDescent="0.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5.75" customHeight="1" x14ac:dyDescent="0.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5.75" customHeight="1" x14ac:dyDescent="0.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5.75" customHeight="1" x14ac:dyDescent="0.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5.75" customHeight="1" x14ac:dyDescent="0.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5.75" customHeight="1" x14ac:dyDescent="0.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5.75" customHeight="1" x14ac:dyDescent="0.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5.75" customHeight="1" x14ac:dyDescent="0.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5.75" customHeight="1" x14ac:dyDescent="0.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5.75" customHeight="1" x14ac:dyDescent="0.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5.75" customHeight="1" x14ac:dyDescent="0.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5.75" customHeight="1" x14ac:dyDescent="0.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5.75" customHeight="1" x14ac:dyDescent="0.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5.75" customHeight="1" x14ac:dyDescent="0.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5.75" customHeight="1" x14ac:dyDescent="0.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5.75" customHeight="1" x14ac:dyDescent="0.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5.75" customHeight="1" x14ac:dyDescent="0.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5.75" customHeight="1" x14ac:dyDescent="0.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5.75" customHeight="1" x14ac:dyDescent="0.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5.75" customHeight="1" x14ac:dyDescent="0.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5.75" customHeight="1" x14ac:dyDescent="0.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5.75" customHeight="1" x14ac:dyDescent="0.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5.75" customHeight="1" x14ac:dyDescent="0.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5.75" customHeight="1" x14ac:dyDescent="0.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5.75" customHeight="1" x14ac:dyDescent="0.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5.75" customHeight="1" x14ac:dyDescent="0.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5.75" customHeight="1" x14ac:dyDescent="0.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5.75" customHeight="1" x14ac:dyDescent="0.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5.75" customHeight="1" x14ac:dyDescent="0.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5.75" customHeight="1" x14ac:dyDescent="0.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5.75" customHeight="1" x14ac:dyDescent="0.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5.75" customHeight="1" x14ac:dyDescent="0.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5.75" customHeight="1" x14ac:dyDescent="0.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5.75" customHeight="1" x14ac:dyDescent="0.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5.75" customHeight="1" x14ac:dyDescent="0.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5.75" customHeight="1" x14ac:dyDescent="0.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5.75" customHeight="1" x14ac:dyDescent="0.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5.75" customHeight="1" x14ac:dyDescent="0.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5.75" customHeight="1" x14ac:dyDescent="0.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5.75" customHeight="1" x14ac:dyDescent="0.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5.75" customHeight="1" x14ac:dyDescent="0.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5.75" customHeight="1" x14ac:dyDescent="0.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5.75" customHeight="1" x14ac:dyDescent="0.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5.75" customHeight="1" x14ac:dyDescent="0.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5.75" customHeight="1" x14ac:dyDescent="0.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5.75" customHeight="1" x14ac:dyDescent="0.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5.75" customHeight="1" x14ac:dyDescent="0.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5.75" customHeight="1" x14ac:dyDescent="0.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5.75" customHeight="1" x14ac:dyDescent="0.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5.75" customHeight="1" x14ac:dyDescent="0.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5.75" customHeight="1" x14ac:dyDescent="0.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5.75" customHeight="1" x14ac:dyDescent="0.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5.75" customHeight="1" x14ac:dyDescent="0.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5.75" customHeight="1" x14ac:dyDescent="0.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5.75" customHeight="1" x14ac:dyDescent="0.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5.75" customHeight="1" x14ac:dyDescent="0.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5.75" customHeight="1" x14ac:dyDescent="0.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5.75" customHeight="1" x14ac:dyDescent="0.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5.75" customHeight="1" x14ac:dyDescent="0.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5.75" customHeight="1" x14ac:dyDescent="0.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5.75" customHeight="1" x14ac:dyDescent="0.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5.75" customHeight="1" x14ac:dyDescent="0.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5.75" customHeight="1" x14ac:dyDescent="0.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5.75" customHeight="1" x14ac:dyDescent="0.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5.75" customHeight="1" x14ac:dyDescent="0.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5.75" customHeight="1" x14ac:dyDescent="0.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5.75" customHeight="1" x14ac:dyDescent="0.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5.75" customHeight="1" x14ac:dyDescent="0.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5.75" customHeight="1" x14ac:dyDescent="0.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5.75" customHeight="1" x14ac:dyDescent="0.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5.75" customHeight="1" x14ac:dyDescent="0.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5.75" customHeight="1" x14ac:dyDescent="0.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5.75" customHeight="1" x14ac:dyDescent="0.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5.75" customHeight="1" x14ac:dyDescent="0.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5.75" customHeight="1" x14ac:dyDescent="0.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5.75" customHeight="1" x14ac:dyDescent="0.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5.75" customHeight="1" x14ac:dyDescent="0.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5.75" customHeight="1" x14ac:dyDescent="0.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5.75" customHeight="1" x14ac:dyDescent="0.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5.75" customHeight="1" x14ac:dyDescent="0.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5.75" customHeight="1" x14ac:dyDescent="0.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5.75" customHeight="1" x14ac:dyDescent="0.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5.75" customHeight="1" x14ac:dyDescent="0.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5.75" customHeight="1" x14ac:dyDescent="0.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5.75" customHeight="1" x14ac:dyDescent="0.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5.75" customHeight="1" x14ac:dyDescent="0.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5.75" customHeight="1" x14ac:dyDescent="0.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5.75" customHeight="1" x14ac:dyDescent="0.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5.75" customHeight="1" x14ac:dyDescent="0.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5.75" customHeight="1" x14ac:dyDescent="0.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5.75" customHeight="1" x14ac:dyDescent="0.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5.75" customHeight="1" x14ac:dyDescent="0.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5.75" customHeight="1" x14ac:dyDescent="0.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5.75" customHeight="1" x14ac:dyDescent="0.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5.75" customHeight="1" x14ac:dyDescent="0.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5.75" customHeight="1" x14ac:dyDescent="0.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5.75" customHeight="1" x14ac:dyDescent="0.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5.75" customHeight="1" x14ac:dyDescent="0.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5.75" customHeight="1" x14ac:dyDescent="0.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5.75" customHeight="1" x14ac:dyDescent="0.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5.75" customHeight="1" x14ac:dyDescent="0.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5.75" customHeight="1" x14ac:dyDescent="0.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5.75" customHeight="1" x14ac:dyDescent="0.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5.75" customHeight="1" x14ac:dyDescent="0.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5.75" customHeight="1" x14ac:dyDescent="0.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5.75" customHeight="1" x14ac:dyDescent="0.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5.75" customHeight="1" x14ac:dyDescent="0.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5.75" customHeight="1" x14ac:dyDescent="0.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5.75" customHeight="1" x14ac:dyDescent="0.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5.75" customHeight="1" x14ac:dyDescent="0.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5.75" customHeight="1" x14ac:dyDescent="0.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5.75" customHeight="1" x14ac:dyDescent="0.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5.75" customHeight="1" x14ac:dyDescent="0.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5.75" customHeight="1" x14ac:dyDescent="0.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5.75" customHeight="1" x14ac:dyDescent="0.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5.75" customHeight="1" x14ac:dyDescent="0.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5.75" customHeight="1" x14ac:dyDescent="0.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5.75" customHeight="1" x14ac:dyDescent="0.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5.75" customHeight="1" x14ac:dyDescent="0.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5.75" customHeight="1" x14ac:dyDescent="0.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5.75" customHeight="1" x14ac:dyDescent="0.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5.75" customHeight="1" x14ac:dyDescent="0.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5.75" customHeight="1" x14ac:dyDescent="0.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5.75" customHeight="1" x14ac:dyDescent="0.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5.75" customHeight="1" x14ac:dyDescent="0.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5.75" customHeight="1" x14ac:dyDescent="0.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5.75" customHeight="1" x14ac:dyDescent="0.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5.75" customHeight="1" x14ac:dyDescent="0.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5.75" customHeight="1" x14ac:dyDescent="0.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5.75" customHeight="1" x14ac:dyDescent="0.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5.75" customHeight="1" x14ac:dyDescent="0.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5.75" customHeight="1" x14ac:dyDescent="0.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5.75" customHeight="1" x14ac:dyDescent="0.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5.75" customHeight="1" x14ac:dyDescent="0.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5.75" customHeight="1" x14ac:dyDescent="0.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5.75" customHeight="1" x14ac:dyDescent="0.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5.75" customHeight="1" x14ac:dyDescent="0.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5.75" customHeight="1" x14ac:dyDescent="0.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5.75" customHeight="1" x14ac:dyDescent="0.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5.75" customHeight="1" x14ac:dyDescent="0.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5.75" customHeight="1" x14ac:dyDescent="0.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5.75" customHeight="1" x14ac:dyDescent="0.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5.75" customHeight="1" x14ac:dyDescent="0.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5.75" customHeight="1" x14ac:dyDescent="0.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5.75" customHeight="1" x14ac:dyDescent="0.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5.75" customHeight="1" x14ac:dyDescent="0.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5.75" customHeight="1" x14ac:dyDescent="0.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5.75" customHeight="1" x14ac:dyDescent="0.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5.75" customHeight="1" x14ac:dyDescent="0.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5.75" customHeight="1" x14ac:dyDescent="0.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5.75" customHeight="1" x14ac:dyDescent="0.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5.75" customHeight="1" x14ac:dyDescent="0.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5.75" customHeight="1" x14ac:dyDescent="0.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5.75" customHeight="1" x14ac:dyDescent="0.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5.75" customHeight="1" x14ac:dyDescent="0.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5.75" customHeight="1" x14ac:dyDescent="0.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5.75" customHeight="1" x14ac:dyDescent="0.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5.75" customHeight="1" x14ac:dyDescent="0.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5.75" customHeight="1" x14ac:dyDescent="0.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5.75" customHeight="1" x14ac:dyDescent="0.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5.75" customHeight="1" x14ac:dyDescent="0.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5.75" customHeight="1" x14ac:dyDescent="0.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5.75" customHeight="1" x14ac:dyDescent="0.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5.75" customHeight="1" x14ac:dyDescent="0.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5.75" customHeight="1" x14ac:dyDescent="0.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5.75" customHeight="1" x14ac:dyDescent="0.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5.75" customHeight="1" x14ac:dyDescent="0.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5.75" customHeight="1" x14ac:dyDescent="0.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5.75" customHeight="1" x14ac:dyDescent="0.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5.75" customHeight="1" x14ac:dyDescent="0.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5.75" customHeight="1" x14ac:dyDescent="0.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5.75" customHeight="1" x14ac:dyDescent="0.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5.75" customHeight="1" x14ac:dyDescent="0.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5.75" customHeight="1" x14ac:dyDescent="0.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5.75" customHeight="1" x14ac:dyDescent="0.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5.75" customHeight="1" x14ac:dyDescent="0.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5.75" customHeight="1" x14ac:dyDescent="0.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5.75" customHeight="1" x14ac:dyDescent="0.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5.75" customHeight="1" x14ac:dyDescent="0.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5.75" customHeight="1" x14ac:dyDescent="0.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5.75" customHeight="1" x14ac:dyDescent="0.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5.75" customHeight="1" x14ac:dyDescent="0.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5.75" customHeight="1" x14ac:dyDescent="0.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5.75" customHeight="1" x14ac:dyDescent="0.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5.75" customHeight="1" x14ac:dyDescent="0.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5.75" customHeight="1" x14ac:dyDescent="0.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5.75" customHeight="1" x14ac:dyDescent="0.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5.75" customHeight="1" x14ac:dyDescent="0.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5.75" customHeight="1" x14ac:dyDescent="0.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5.75" customHeight="1" x14ac:dyDescent="0.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5.75" customHeight="1" x14ac:dyDescent="0.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5.75" customHeight="1" x14ac:dyDescent="0.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5.75" customHeight="1" x14ac:dyDescent="0.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5.75" customHeight="1" x14ac:dyDescent="0.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5.75" customHeight="1" x14ac:dyDescent="0.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5.75" customHeight="1" x14ac:dyDescent="0.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5.75" customHeight="1" x14ac:dyDescent="0.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5.75" customHeight="1" x14ac:dyDescent="0.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5.75" customHeight="1" x14ac:dyDescent="0.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5.75" customHeight="1" x14ac:dyDescent="0.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5.75" customHeight="1" x14ac:dyDescent="0.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5.75" customHeight="1" x14ac:dyDescent="0.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5.75" customHeight="1" x14ac:dyDescent="0.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5.75" customHeight="1" x14ac:dyDescent="0.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5.75" customHeight="1" x14ac:dyDescent="0.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5.75" customHeight="1" x14ac:dyDescent="0.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5.75" customHeight="1" x14ac:dyDescent="0.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5.75" customHeight="1" x14ac:dyDescent="0.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5.75" customHeight="1" x14ac:dyDescent="0.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5.75" customHeight="1" x14ac:dyDescent="0.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5.75" customHeight="1" x14ac:dyDescent="0.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5.75" customHeight="1" x14ac:dyDescent="0.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5.75" customHeight="1" x14ac:dyDescent="0.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5.75" customHeight="1" x14ac:dyDescent="0.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5.75" customHeight="1" x14ac:dyDescent="0.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5.75" customHeight="1" x14ac:dyDescent="0.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5.75" customHeight="1" x14ac:dyDescent="0.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5.75" customHeight="1" x14ac:dyDescent="0.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5.75" customHeight="1" x14ac:dyDescent="0.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5.75" customHeight="1" x14ac:dyDescent="0.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5.75" customHeight="1" x14ac:dyDescent="0.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5.75" customHeight="1" x14ac:dyDescent="0.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5.75" customHeight="1" x14ac:dyDescent="0.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5.75" customHeight="1" x14ac:dyDescent="0.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5.75" customHeight="1" x14ac:dyDescent="0.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5.75" customHeight="1" x14ac:dyDescent="0.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5.75" customHeight="1" x14ac:dyDescent="0.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5.75" customHeight="1" x14ac:dyDescent="0.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5.75" customHeight="1" x14ac:dyDescent="0.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5.75" customHeight="1" x14ac:dyDescent="0.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5.75" customHeight="1" x14ac:dyDescent="0.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5.75" customHeight="1" x14ac:dyDescent="0.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5.75" customHeight="1" x14ac:dyDescent="0.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5.75" customHeight="1" x14ac:dyDescent="0.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5.75" customHeight="1" x14ac:dyDescent="0.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5.75" customHeight="1" x14ac:dyDescent="0.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5.75" customHeight="1" x14ac:dyDescent="0.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5.75" customHeight="1" x14ac:dyDescent="0.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5.75" customHeight="1" x14ac:dyDescent="0.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5.75" customHeight="1" x14ac:dyDescent="0.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5.75" customHeight="1" x14ac:dyDescent="0.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5.75" customHeight="1" x14ac:dyDescent="0.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5.75" customHeight="1" x14ac:dyDescent="0.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5.75" customHeight="1" x14ac:dyDescent="0.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5.75" customHeight="1" x14ac:dyDescent="0.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5.75" customHeight="1" x14ac:dyDescent="0.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5.75" customHeight="1" x14ac:dyDescent="0.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5.75" customHeight="1" x14ac:dyDescent="0.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5.75" customHeight="1" x14ac:dyDescent="0.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5.75" customHeight="1" x14ac:dyDescent="0.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5.75" customHeight="1" x14ac:dyDescent="0.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5.75" customHeight="1" x14ac:dyDescent="0.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5.75" customHeight="1" x14ac:dyDescent="0.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5.75" customHeight="1" x14ac:dyDescent="0.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5.75" customHeight="1" x14ac:dyDescent="0.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5.75" customHeight="1" x14ac:dyDescent="0.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5.75" customHeight="1" x14ac:dyDescent="0.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5.75" customHeight="1" x14ac:dyDescent="0.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5.75" customHeight="1" x14ac:dyDescent="0.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5.75" customHeight="1" x14ac:dyDescent="0.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5.75" customHeight="1" x14ac:dyDescent="0.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5.75" customHeight="1" x14ac:dyDescent="0.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5.75" customHeight="1" x14ac:dyDescent="0.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5.75" customHeight="1" x14ac:dyDescent="0.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5.75" customHeight="1" x14ac:dyDescent="0.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5.75" customHeight="1" x14ac:dyDescent="0.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5.75" customHeight="1" x14ac:dyDescent="0.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5.75" customHeight="1" x14ac:dyDescent="0.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5.75" customHeight="1" x14ac:dyDescent="0.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5.75" customHeight="1" x14ac:dyDescent="0.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5.75" customHeight="1" x14ac:dyDescent="0.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5.75" customHeight="1" x14ac:dyDescent="0.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5.75" customHeight="1" x14ac:dyDescent="0.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5.75" customHeight="1" x14ac:dyDescent="0.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5.75" customHeight="1" x14ac:dyDescent="0.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5.75" customHeight="1" x14ac:dyDescent="0.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5.75" customHeight="1" x14ac:dyDescent="0.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5.75" customHeight="1" x14ac:dyDescent="0.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5.75" customHeight="1" x14ac:dyDescent="0.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5.75" customHeight="1" x14ac:dyDescent="0.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5.75" customHeight="1" x14ac:dyDescent="0.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5.75" customHeight="1" x14ac:dyDescent="0.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5.75" customHeight="1" x14ac:dyDescent="0.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5.75" customHeight="1" x14ac:dyDescent="0.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5.75" customHeight="1" x14ac:dyDescent="0.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5.75" customHeight="1" x14ac:dyDescent="0.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5.75" customHeight="1" x14ac:dyDescent="0.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5.75" customHeight="1" x14ac:dyDescent="0.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5.75" customHeight="1" x14ac:dyDescent="0.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5.75" customHeight="1" x14ac:dyDescent="0.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5.75" customHeight="1" x14ac:dyDescent="0.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5.75" customHeight="1" x14ac:dyDescent="0.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5.75" customHeight="1" x14ac:dyDescent="0.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5.75" customHeight="1" x14ac:dyDescent="0.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5.75" customHeight="1" x14ac:dyDescent="0.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5.75" customHeight="1" x14ac:dyDescent="0.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5.75" customHeight="1" x14ac:dyDescent="0.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5.75" customHeight="1" x14ac:dyDescent="0.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5.75" customHeight="1" x14ac:dyDescent="0.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5.75" customHeight="1" x14ac:dyDescent="0.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5.75" customHeight="1" x14ac:dyDescent="0.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5.75" customHeight="1" x14ac:dyDescent="0.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5.75" customHeight="1" x14ac:dyDescent="0.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5.75" customHeight="1" x14ac:dyDescent="0.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5.75" customHeight="1" x14ac:dyDescent="0.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5.75" customHeight="1" x14ac:dyDescent="0.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5.75" customHeight="1" x14ac:dyDescent="0.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5.75" customHeight="1" x14ac:dyDescent="0.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5.75" customHeight="1" x14ac:dyDescent="0.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5.75" customHeight="1" x14ac:dyDescent="0.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5.75" customHeight="1" x14ac:dyDescent="0.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5.75" customHeight="1" x14ac:dyDescent="0.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5.75" customHeight="1" x14ac:dyDescent="0.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5.75" customHeight="1" x14ac:dyDescent="0.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5.75" customHeight="1" x14ac:dyDescent="0.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5.75" customHeight="1" x14ac:dyDescent="0.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5.75" customHeight="1" x14ac:dyDescent="0.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5.75" customHeight="1" x14ac:dyDescent="0.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5.75" customHeight="1" x14ac:dyDescent="0.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5.75" customHeight="1" x14ac:dyDescent="0.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5.75" customHeight="1" x14ac:dyDescent="0.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5.75" customHeight="1" x14ac:dyDescent="0.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5.75" customHeight="1" x14ac:dyDescent="0.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Carissa</cp:lastModifiedBy>
  <dcterms:created xsi:type="dcterms:W3CDTF">2018-03-25T06:32:58Z</dcterms:created>
  <dcterms:modified xsi:type="dcterms:W3CDTF">2018-04-12T12:34:53Z</dcterms:modified>
</cp:coreProperties>
</file>